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ptik\Calculus\Design\"/>
    </mc:Choice>
  </mc:AlternateContent>
  <xr:revisionPtr revIDLastSave="0" documentId="13_ncr:1_{8ECB2761-E8D5-4B26-B670-EA956E4D3656}" xr6:coauthVersionLast="47" xr6:coauthVersionMax="47" xr10:uidLastSave="{00000000-0000-0000-0000-000000000000}"/>
  <bookViews>
    <workbookView xWindow="-103" yWindow="-103" windowWidth="33120" windowHeight="18000" xr2:uid="{5B0D1167-A548-467B-953F-EB5BF9950E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8" i="1" l="1"/>
  <c r="C43" i="1" s="1"/>
  <c r="C40" i="1"/>
  <c r="M1" i="1"/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5" i="1"/>
  <c r="J6" i="1"/>
  <c r="D6" i="1"/>
  <c r="C6" i="1"/>
  <c r="D7" i="1" s="1"/>
  <c r="D11" i="1" l="1"/>
  <c r="D10" i="1"/>
  <c r="I49" i="1" s="1"/>
  <c r="K49" i="1" s="1"/>
  <c r="I94" i="1" l="1"/>
  <c r="K94" i="1" s="1"/>
  <c r="I80" i="1"/>
  <c r="K80" i="1" s="1"/>
  <c r="I10" i="1"/>
  <c r="K10" i="1" s="1"/>
  <c r="I137" i="1"/>
  <c r="K137" i="1" s="1"/>
  <c r="I124" i="1"/>
  <c r="K124" i="1" s="1"/>
  <c r="I50" i="1"/>
  <c r="K50" i="1" s="1"/>
  <c r="I18" i="1"/>
  <c r="K18" i="1" s="1"/>
  <c r="I99" i="1"/>
  <c r="K99" i="1" s="1"/>
  <c r="I158" i="1"/>
  <c r="K158" i="1" s="1"/>
  <c r="I189" i="1"/>
  <c r="K189" i="1" s="1"/>
  <c r="I79" i="1"/>
  <c r="K79" i="1" s="1"/>
  <c r="I183" i="1"/>
  <c r="K183" i="1" s="1"/>
  <c r="I136" i="1"/>
  <c r="K136" i="1" s="1"/>
  <c r="I5" i="1"/>
  <c r="I134" i="1"/>
  <c r="K134" i="1" s="1"/>
  <c r="I28" i="1"/>
  <c r="K28" i="1" s="1"/>
  <c r="I91" i="1"/>
  <c r="K91" i="1" s="1"/>
  <c r="I166" i="1"/>
  <c r="K166" i="1" s="1"/>
  <c r="I25" i="1"/>
  <c r="K25" i="1" s="1"/>
  <c r="I117" i="1"/>
  <c r="K117" i="1" s="1"/>
  <c r="I21" i="1"/>
  <c r="K21" i="1" s="1"/>
  <c r="I135" i="1"/>
  <c r="K135" i="1" s="1"/>
  <c r="I170" i="1"/>
  <c r="K170" i="1" s="1"/>
  <c r="I192" i="1"/>
  <c r="K192" i="1" s="1"/>
  <c r="I83" i="1"/>
  <c r="K83" i="1" s="1"/>
  <c r="I132" i="1"/>
  <c r="K132" i="1" s="1"/>
  <c r="I82" i="1"/>
  <c r="K82" i="1" s="1"/>
  <c r="I171" i="1"/>
  <c r="K171" i="1" s="1"/>
  <c r="I106" i="1"/>
  <c r="K106" i="1" s="1"/>
  <c r="I107" i="1"/>
  <c r="K107" i="1" s="1"/>
  <c r="I30" i="1"/>
  <c r="K30" i="1" s="1"/>
  <c r="I198" i="1"/>
  <c r="K198" i="1" s="1"/>
  <c r="I39" i="1"/>
  <c r="K39" i="1" s="1"/>
  <c r="I129" i="1"/>
  <c r="K129" i="1" s="1"/>
  <c r="I9" i="1"/>
  <c r="K9" i="1" s="1"/>
  <c r="I84" i="1"/>
  <c r="K84" i="1" s="1"/>
  <c r="I11" i="1"/>
  <c r="K11" i="1" s="1"/>
  <c r="I87" i="1"/>
  <c r="K87" i="1" s="1"/>
  <c r="I42" i="1"/>
  <c r="K42" i="1" s="1"/>
  <c r="I114" i="1"/>
  <c r="K114" i="1" s="1"/>
  <c r="I163" i="1"/>
  <c r="K163" i="1" s="1"/>
  <c r="I38" i="1"/>
  <c r="K38" i="1" s="1"/>
  <c r="I22" i="1"/>
  <c r="K22" i="1" s="1"/>
  <c r="I89" i="1"/>
  <c r="K89" i="1" s="1"/>
  <c r="I181" i="1"/>
  <c r="K181" i="1" s="1"/>
  <c r="I120" i="1"/>
  <c r="K120" i="1" s="1"/>
  <c r="I71" i="1"/>
  <c r="K71" i="1" s="1"/>
  <c r="I146" i="1"/>
  <c r="K146" i="1" s="1"/>
  <c r="I203" i="1"/>
  <c r="K203" i="1" s="1"/>
  <c r="I70" i="1"/>
  <c r="K70" i="1" s="1"/>
  <c r="I36" i="1"/>
  <c r="K36" i="1" s="1"/>
  <c r="I128" i="1"/>
  <c r="K128" i="1" s="1"/>
  <c r="I29" i="1"/>
  <c r="K29" i="1" s="1"/>
  <c r="I172" i="1"/>
  <c r="K172" i="1" s="1"/>
  <c r="I32" i="1"/>
  <c r="K32" i="1" s="1"/>
  <c r="I178" i="1"/>
  <c r="K178" i="1" s="1"/>
  <c r="I51" i="1"/>
  <c r="K51" i="1" s="1"/>
  <c r="I102" i="1"/>
  <c r="K102" i="1" s="1"/>
  <c r="I125" i="1"/>
  <c r="K125" i="1" s="1"/>
  <c r="I119" i="1"/>
  <c r="K119" i="1" s="1"/>
  <c r="I85" i="1"/>
  <c r="K85" i="1" s="1"/>
  <c r="I33" i="1"/>
  <c r="K33" i="1" s="1"/>
  <c r="I57" i="1"/>
  <c r="K57" i="1" s="1"/>
  <c r="I141" i="1"/>
  <c r="K141" i="1" s="1"/>
  <c r="I20" i="1"/>
  <c r="K20" i="1" s="1"/>
  <c r="I69" i="1"/>
  <c r="K69" i="1" s="1"/>
  <c r="I16" i="1"/>
  <c r="K16" i="1" s="1"/>
  <c r="I121" i="1"/>
  <c r="K121" i="1" s="1"/>
  <c r="I108" i="1"/>
  <c r="K108" i="1" s="1"/>
  <c r="I23" i="1"/>
  <c r="K23" i="1" s="1"/>
  <c r="I26" i="1"/>
  <c r="K26" i="1" s="1"/>
  <c r="K5" i="1"/>
  <c r="L5" i="1" s="1"/>
  <c r="I58" i="1"/>
  <c r="K58" i="1" s="1"/>
  <c r="I186" i="1"/>
  <c r="K186" i="1" s="1"/>
  <c r="I123" i="1"/>
  <c r="K123" i="1" s="1"/>
  <c r="I115" i="1"/>
  <c r="K115" i="1" s="1"/>
  <c r="I46" i="1"/>
  <c r="K46" i="1" s="1"/>
  <c r="I174" i="1"/>
  <c r="K174" i="1" s="1"/>
  <c r="I48" i="1"/>
  <c r="K48" i="1" s="1"/>
  <c r="I151" i="1"/>
  <c r="K151" i="1" s="1"/>
  <c r="I52" i="1"/>
  <c r="K52" i="1" s="1"/>
  <c r="I153" i="1"/>
  <c r="K153" i="1" s="1"/>
  <c r="I40" i="1"/>
  <c r="K40" i="1" s="1"/>
  <c r="I41" i="1"/>
  <c r="K41" i="1" s="1"/>
  <c r="I144" i="1"/>
  <c r="K144" i="1" s="1"/>
  <c r="I31" i="1"/>
  <c r="K31" i="1" s="1"/>
  <c r="I133" i="1"/>
  <c r="K133" i="1" s="1"/>
  <c r="I47" i="1"/>
  <c r="K47" i="1" s="1"/>
  <c r="I149" i="1"/>
  <c r="K149" i="1" s="1"/>
  <c r="I140" i="1"/>
  <c r="K140" i="1" s="1"/>
  <c r="I45" i="1"/>
  <c r="K45" i="1" s="1"/>
  <c r="I152" i="1"/>
  <c r="K152" i="1" s="1"/>
  <c r="I177" i="1"/>
  <c r="K177" i="1" s="1"/>
  <c r="I66" i="1"/>
  <c r="K66" i="1" s="1"/>
  <c r="I130" i="1"/>
  <c r="K130" i="1" s="1"/>
  <c r="I194" i="1"/>
  <c r="K194" i="1" s="1"/>
  <c r="I139" i="1"/>
  <c r="K139" i="1" s="1"/>
  <c r="I35" i="1"/>
  <c r="K35" i="1" s="1"/>
  <c r="I131" i="1"/>
  <c r="K131" i="1" s="1"/>
  <c r="I54" i="1"/>
  <c r="K54" i="1" s="1"/>
  <c r="I118" i="1"/>
  <c r="K118" i="1" s="1"/>
  <c r="I182" i="1"/>
  <c r="K182" i="1" s="1"/>
  <c r="I61" i="1"/>
  <c r="K61" i="1" s="1"/>
  <c r="I164" i="1"/>
  <c r="K164" i="1" s="1"/>
  <c r="I64" i="1"/>
  <c r="K64" i="1" s="1"/>
  <c r="I167" i="1"/>
  <c r="K167" i="1" s="1"/>
  <c r="I53" i="1"/>
  <c r="K53" i="1" s="1"/>
  <c r="I156" i="1"/>
  <c r="K156" i="1" s="1"/>
  <c r="I55" i="1"/>
  <c r="K55" i="1" s="1"/>
  <c r="I157" i="1"/>
  <c r="K157" i="1" s="1"/>
  <c r="I44" i="1"/>
  <c r="K44" i="1" s="1"/>
  <c r="I145" i="1"/>
  <c r="K145" i="1" s="1"/>
  <c r="I60" i="1"/>
  <c r="K60" i="1" s="1"/>
  <c r="I161" i="1"/>
  <c r="K161" i="1" s="1"/>
  <c r="I76" i="1"/>
  <c r="K76" i="1" s="1"/>
  <c r="I127" i="1"/>
  <c r="K127" i="1" s="1"/>
  <c r="I63" i="1"/>
  <c r="K63" i="1" s="1"/>
  <c r="I88" i="1"/>
  <c r="K88" i="1" s="1"/>
  <c r="I122" i="1"/>
  <c r="K122" i="1" s="1"/>
  <c r="I27" i="1"/>
  <c r="K27" i="1" s="1"/>
  <c r="I110" i="1"/>
  <c r="K110" i="1" s="1"/>
  <c r="I143" i="1"/>
  <c r="K143" i="1" s="1"/>
  <c r="I74" i="1"/>
  <c r="K74" i="1" s="1"/>
  <c r="I138" i="1"/>
  <c r="K138" i="1" s="1"/>
  <c r="I202" i="1"/>
  <c r="K202" i="1" s="1"/>
  <c r="I147" i="1"/>
  <c r="K147" i="1" s="1"/>
  <c r="I43" i="1"/>
  <c r="K43" i="1" s="1"/>
  <c r="I155" i="1"/>
  <c r="K155" i="1" s="1"/>
  <c r="I62" i="1"/>
  <c r="K62" i="1" s="1"/>
  <c r="I126" i="1"/>
  <c r="K126" i="1" s="1"/>
  <c r="I190" i="1"/>
  <c r="K190" i="1" s="1"/>
  <c r="I73" i="1"/>
  <c r="K73" i="1" s="1"/>
  <c r="I176" i="1"/>
  <c r="K176" i="1" s="1"/>
  <c r="I77" i="1"/>
  <c r="K77" i="1" s="1"/>
  <c r="I180" i="1"/>
  <c r="K180" i="1" s="1"/>
  <c r="I65" i="1"/>
  <c r="K65" i="1" s="1"/>
  <c r="I168" i="1"/>
  <c r="K168" i="1" s="1"/>
  <c r="I68" i="1"/>
  <c r="K68" i="1" s="1"/>
  <c r="I169" i="1"/>
  <c r="K169" i="1" s="1"/>
  <c r="I56" i="1"/>
  <c r="K56" i="1" s="1"/>
  <c r="I159" i="1"/>
  <c r="K159" i="1" s="1"/>
  <c r="I72" i="1"/>
  <c r="K72" i="1" s="1"/>
  <c r="I175" i="1"/>
  <c r="K175" i="1" s="1"/>
  <c r="I37" i="1"/>
  <c r="K37" i="1" s="1"/>
  <c r="I12" i="1"/>
  <c r="K12" i="1" s="1"/>
  <c r="I185" i="1"/>
  <c r="K185" i="1" s="1"/>
  <c r="I24" i="1"/>
  <c r="K24" i="1" s="1"/>
  <c r="I188" i="1"/>
  <c r="K188" i="1" s="1"/>
  <c r="I204" i="1"/>
  <c r="K204" i="1" s="1"/>
  <c r="I160" i="1"/>
  <c r="K160" i="1" s="1"/>
  <c r="I96" i="1"/>
  <c r="K96" i="1" s="1"/>
  <c r="I165" i="1"/>
  <c r="K165" i="1" s="1"/>
  <c r="I90" i="1"/>
  <c r="K90" i="1" s="1"/>
  <c r="I154" i="1"/>
  <c r="K154" i="1" s="1"/>
  <c r="I179" i="1"/>
  <c r="K179" i="1" s="1"/>
  <c r="I59" i="1"/>
  <c r="K59" i="1" s="1"/>
  <c r="I195" i="1"/>
  <c r="K195" i="1" s="1"/>
  <c r="I78" i="1"/>
  <c r="K78" i="1" s="1"/>
  <c r="I142" i="1"/>
  <c r="K142" i="1" s="1"/>
  <c r="I6" i="1"/>
  <c r="K6" i="1" s="1"/>
  <c r="I100" i="1"/>
  <c r="K100" i="1" s="1"/>
  <c r="I201" i="1"/>
  <c r="K201" i="1" s="1"/>
  <c r="I103" i="1"/>
  <c r="K103" i="1" s="1"/>
  <c r="I205" i="1"/>
  <c r="K205" i="1" s="1"/>
  <c r="I92" i="1"/>
  <c r="K92" i="1" s="1"/>
  <c r="I193" i="1"/>
  <c r="K193" i="1" s="1"/>
  <c r="I93" i="1"/>
  <c r="K93" i="1" s="1"/>
  <c r="I196" i="1"/>
  <c r="K196" i="1" s="1"/>
  <c r="I81" i="1"/>
  <c r="K81" i="1" s="1"/>
  <c r="I184" i="1"/>
  <c r="K184" i="1" s="1"/>
  <c r="I97" i="1"/>
  <c r="K97" i="1" s="1"/>
  <c r="I200" i="1"/>
  <c r="K200" i="1" s="1"/>
  <c r="I101" i="1"/>
  <c r="K101" i="1" s="1"/>
  <c r="I148" i="1"/>
  <c r="K148" i="1" s="1"/>
  <c r="I191" i="1"/>
  <c r="K191" i="1" s="1"/>
  <c r="I113" i="1"/>
  <c r="K113" i="1" s="1"/>
  <c r="I34" i="1"/>
  <c r="K34" i="1" s="1"/>
  <c r="I98" i="1"/>
  <c r="K98" i="1" s="1"/>
  <c r="I162" i="1"/>
  <c r="K162" i="1" s="1"/>
  <c r="I67" i="1"/>
  <c r="K67" i="1" s="1"/>
  <c r="I187" i="1"/>
  <c r="K187" i="1" s="1"/>
  <c r="I75" i="1"/>
  <c r="K75" i="1" s="1"/>
  <c r="I19" i="1"/>
  <c r="K19" i="1" s="1"/>
  <c r="I86" i="1"/>
  <c r="K86" i="1" s="1"/>
  <c r="I150" i="1"/>
  <c r="K150" i="1" s="1"/>
  <c r="I14" i="1"/>
  <c r="K14" i="1" s="1"/>
  <c r="I112" i="1"/>
  <c r="K112" i="1" s="1"/>
  <c r="I15" i="1"/>
  <c r="K15" i="1" s="1"/>
  <c r="I116" i="1"/>
  <c r="K116" i="1" s="1"/>
  <c r="I17" i="1"/>
  <c r="K17" i="1" s="1"/>
  <c r="I104" i="1"/>
  <c r="K104" i="1" s="1"/>
  <c r="I7" i="1"/>
  <c r="K7" i="1" s="1"/>
  <c r="I105" i="1"/>
  <c r="K105" i="1" s="1"/>
  <c r="I8" i="1"/>
  <c r="K8" i="1" s="1"/>
  <c r="I95" i="1"/>
  <c r="K95" i="1" s="1"/>
  <c r="I197" i="1"/>
  <c r="K197" i="1" s="1"/>
  <c r="I111" i="1"/>
  <c r="K111" i="1" s="1"/>
  <c r="I13" i="1"/>
  <c r="K13" i="1" s="1"/>
  <c r="I173" i="1"/>
  <c r="K173" i="1" s="1"/>
  <c r="I109" i="1"/>
  <c r="K109" i="1" s="1"/>
  <c r="I199" i="1"/>
  <c r="K199" i="1" s="1"/>
  <c r="M6" i="1" l="1"/>
  <c r="N6" i="1" s="1"/>
  <c r="M147" i="1"/>
  <c r="N147" i="1" s="1"/>
  <c r="M100" i="1"/>
  <c r="N100" i="1" s="1"/>
  <c r="M117" i="1"/>
  <c r="N117" i="1" s="1"/>
  <c r="M73" i="1"/>
  <c r="N73" i="1" s="1"/>
  <c r="M120" i="1"/>
  <c r="N120" i="1" s="1"/>
  <c r="M182" i="1"/>
  <c r="N182" i="1" s="1"/>
  <c r="M75" i="1"/>
  <c r="N75" i="1" s="1"/>
  <c r="M106" i="1"/>
  <c r="N106" i="1" s="1"/>
  <c r="M193" i="1"/>
  <c r="N193" i="1" s="1"/>
  <c r="M149" i="1"/>
  <c r="N149" i="1" s="1"/>
  <c r="M112" i="1"/>
  <c r="N112" i="1" s="1"/>
  <c r="M151" i="1"/>
  <c r="N151" i="1" s="1"/>
  <c r="M87" i="1"/>
  <c r="N87" i="1" s="1"/>
  <c r="M37" i="1"/>
  <c r="N37" i="1" s="1"/>
  <c r="M45" i="1"/>
  <c r="N45" i="1" s="1"/>
  <c r="M195" i="1"/>
  <c r="N195" i="1" s="1"/>
  <c r="M131" i="1"/>
  <c r="N131" i="1" s="1"/>
  <c r="M67" i="1"/>
  <c r="N67" i="1" s="1"/>
  <c r="M189" i="1"/>
  <c r="N189" i="1" s="1"/>
  <c r="M52" i="1"/>
  <c r="N52" i="1" s="1"/>
  <c r="M162" i="1"/>
  <c r="N162" i="1" s="1"/>
  <c r="M98" i="1"/>
  <c r="N98" i="1" s="1"/>
  <c r="M34" i="1"/>
  <c r="N34" i="1" s="1"/>
  <c r="M29" i="1"/>
  <c r="N29" i="1" s="1"/>
  <c r="M185" i="1"/>
  <c r="N185" i="1" s="1"/>
  <c r="M121" i="1"/>
  <c r="N121" i="1" s="1"/>
  <c r="M57" i="1"/>
  <c r="N57" i="1" s="1"/>
  <c r="M109" i="1"/>
  <c r="N109" i="1" s="1"/>
  <c r="M168" i="1"/>
  <c r="N168" i="1" s="1"/>
  <c r="M104" i="1"/>
  <c r="N104" i="1" s="1"/>
  <c r="M40" i="1"/>
  <c r="N40" i="1" s="1"/>
  <c r="M148" i="1"/>
  <c r="N148" i="1" s="1"/>
  <c r="M143" i="1"/>
  <c r="N143" i="1" s="1"/>
  <c r="M79" i="1"/>
  <c r="N79" i="1" s="1"/>
  <c r="M15" i="1"/>
  <c r="N15" i="1" s="1"/>
  <c r="M196" i="1"/>
  <c r="N196" i="1" s="1"/>
  <c r="M166" i="1"/>
  <c r="N166" i="1" s="1"/>
  <c r="M102" i="1"/>
  <c r="N102" i="1" s="1"/>
  <c r="M38" i="1"/>
  <c r="N38" i="1" s="1"/>
  <c r="M83" i="1"/>
  <c r="N83" i="1" s="1"/>
  <c r="M178" i="1"/>
  <c r="N178" i="1" s="1"/>
  <c r="M201" i="1"/>
  <c r="N201" i="1" s="1"/>
  <c r="M9" i="1"/>
  <c r="N9" i="1" s="1"/>
  <c r="M56" i="1"/>
  <c r="N56" i="1" s="1"/>
  <c r="M159" i="1"/>
  <c r="N159" i="1" s="1"/>
  <c r="M31" i="1"/>
  <c r="N31" i="1" s="1"/>
  <c r="M54" i="1"/>
  <c r="N54" i="1" s="1"/>
  <c r="M125" i="1"/>
  <c r="N125" i="1" s="1"/>
  <c r="M11" i="1"/>
  <c r="N11" i="1" s="1"/>
  <c r="M42" i="1"/>
  <c r="N42" i="1" s="1"/>
  <c r="M65" i="1"/>
  <c r="N65" i="1" s="1"/>
  <c r="M13" i="1"/>
  <c r="N13" i="1" s="1"/>
  <c r="M110" i="1"/>
  <c r="N110" i="1" s="1"/>
  <c r="M204" i="1"/>
  <c r="N204" i="1" s="1"/>
  <c r="M187" i="1"/>
  <c r="N187" i="1" s="1"/>
  <c r="M123" i="1"/>
  <c r="N123" i="1" s="1"/>
  <c r="M59" i="1"/>
  <c r="N59" i="1" s="1"/>
  <c r="M141" i="1"/>
  <c r="N141" i="1" s="1"/>
  <c r="M36" i="1"/>
  <c r="N36" i="1" s="1"/>
  <c r="M154" i="1"/>
  <c r="N154" i="1" s="1"/>
  <c r="M90" i="1"/>
  <c r="N90" i="1" s="1"/>
  <c r="M26" i="1"/>
  <c r="N26" i="1" s="1"/>
  <c r="M180" i="1"/>
  <c r="N180" i="1" s="1"/>
  <c r="M177" i="1"/>
  <c r="N177" i="1" s="1"/>
  <c r="M113" i="1"/>
  <c r="N113" i="1" s="1"/>
  <c r="M49" i="1"/>
  <c r="N49" i="1" s="1"/>
  <c r="M53" i="1"/>
  <c r="N53" i="1" s="1"/>
  <c r="M160" i="1"/>
  <c r="N160" i="1" s="1"/>
  <c r="M96" i="1"/>
  <c r="N96" i="1" s="1"/>
  <c r="M32" i="1"/>
  <c r="N32" i="1" s="1"/>
  <c r="M199" i="1"/>
  <c r="N199" i="1" s="1"/>
  <c r="M135" i="1"/>
  <c r="N135" i="1" s="1"/>
  <c r="M71" i="1"/>
  <c r="N71" i="1" s="1"/>
  <c r="M7" i="1"/>
  <c r="N7" i="1" s="1"/>
  <c r="M164" i="1"/>
  <c r="N164" i="1" s="1"/>
  <c r="M158" i="1"/>
  <c r="N158" i="1" s="1"/>
  <c r="M94" i="1"/>
  <c r="N94" i="1" s="1"/>
  <c r="M30" i="1"/>
  <c r="N30" i="1" s="1"/>
  <c r="M181" i="1"/>
  <c r="N181" i="1" s="1"/>
  <c r="M19" i="1"/>
  <c r="N19" i="1" s="1"/>
  <c r="M114" i="1"/>
  <c r="N114" i="1" s="1"/>
  <c r="M137" i="1"/>
  <c r="N137" i="1" s="1"/>
  <c r="M184" i="1"/>
  <c r="N184" i="1" s="1"/>
  <c r="M93" i="1"/>
  <c r="N93" i="1" s="1"/>
  <c r="M118" i="1"/>
  <c r="N118" i="1" s="1"/>
  <c r="M203" i="1"/>
  <c r="N203" i="1" s="1"/>
  <c r="M76" i="1"/>
  <c r="N76" i="1" s="1"/>
  <c r="M69" i="1"/>
  <c r="N69" i="1" s="1"/>
  <c r="M176" i="1"/>
  <c r="N176" i="1" s="1"/>
  <c r="M48" i="1"/>
  <c r="N48" i="1" s="1"/>
  <c r="M46" i="1"/>
  <c r="N46" i="1" s="1"/>
  <c r="M156" i="1"/>
  <c r="N156" i="1" s="1"/>
  <c r="M179" i="1"/>
  <c r="N179" i="1" s="1"/>
  <c r="M115" i="1"/>
  <c r="N115" i="1" s="1"/>
  <c r="M51" i="1"/>
  <c r="N51" i="1" s="1"/>
  <c r="M85" i="1"/>
  <c r="N85" i="1" s="1"/>
  <c r="M20" i="1"/>
  <c r="N20" i="1" s="1"/>
  <c r="M146" i="1"/>
  <c r="N146" i="1" s="1"/>
  <c r="M82" i="1"/>
  <c r="N82" i="1" s="1"/>
  <c r="M18" i="1"/>
  <c r="N18" i="1" s="1"/>
  <c r="M140" i="1"/>
  <c r="N140" i="1" s="1"/>
  <c r="M169" i="1"/>
  <c r="N169" i="1" s="1"/>
  <c r="M105" i="1"/>
  <c r="N105" i="1" s="1"/>
  <c r="M41" i="1"/>
  <c r="N41" i="1" s="1"/>
  <c r="M188" i="1"/>
  <c r="N188" i="1" s="1"/>
  <c r="M152" i="1"/>
  <c r="N152" i="1" s="1"/>
  <c r="M88" i="1"/>
  <c r="N88" i="1" s="1"/>
  <c r="M24" i="1"/>
  <c r="N24" i="1" s="1"/>
  <c r="M191" i="1"/>
  <c r="N191" i="1" s="1"/>
  <c r="M127" i="1"/>
  <c r="N127" i="1" s="1"/>
  <c r="M63" i="1"/>
  <c r="N63" i="1" s="1"/>
  <c r="M197" i="1"/>
  <c r="N197" i="1" s="1"/>
  <c r="M124" i="1"/>
  <c r="N124" i="1" s="1"/>
  <c r="M150" i="1"/>
  <c r="N150" i="1" s="1"/>
  <c r="M86" i="1"/>
  <c r="N86" i="1" s="1"/>
  <c r="M22" i="1"/>
  <c r="N22" i="1" s="1"/>
  <c r="M95" i="1"/>
  <c r="N95" i="1" s="1"/>
  <c r="M23" i="1"/>
  <c r="N23" i="1" s="1"/>
  <c r="M116" i="1"/>
  <c r="N116" i="1" s="1"/>
  <c r="M171" i="1"/>
  <c r="N171" i="1" s="1"/>
  <c r="M107" i="1"/>
  <c r="N107" i="1" s="1"/>
  <c r="M43" i="1"/>
  <c r="N43" i="1" s="1"/>
  <c r="M21" i="1"/>
  <c r="N21" i="1" s="1"/>
  <c r="M202" i="1"/>
  <c r="N202" i="1" s="1"/>
  <c r="M138" i="1"/>
  <c r="N138" i="1" s="1"/>
  <c r="M74" i="1"/>
  <c r="N74" i="1" s="1"/>
  <c r="M10" i="1"/>
  <c r="N10" i="1" s="1"/>
  <c r="M92" i="1"/>
  <c r="N92" i="1" s="1"/>
  <c r="M161" i="1"/>
  <c r="N161" i="1" s="1"/>
  <c r="M97" i="1"/>
  <c r="N97" i="1" s="1"/>
  <c r="M33" i="1"/>
  <c r="N33" i="1" s="1"/>
  <c r="M108" i="1"/>
  <c r="N108" i="1" s="1"/>
  <c r="M144" i="1"/>
  <c r="N144" i="1" s="1"/>
  <c r="M80" i="1"/>
  <c r="N80" i="1" s="1"/>
  <c r="M16" i="1"/>
  <c r="N16" i="1" s="1"/>
  <c r="M183" i="1"/>
  <c r="N183" i="1" s="1"/>
  <c r="M119" i="1"/>
  <c r="N119" i="1" s="1"/>
  <c r="M55" i="1"/>
  <c r="N55" i="1" s="1"/>
  <c r="M165" i="1"/>
  <c r="N165" i="1" s="1"/>
  <c r="M68" i="1"/>
  <c r="N68" i="1" s="1"/>
  <c r="M142" i="1"/>
  <c r="N142" i="1" s="1"/>
  <c r="M78" i="1"/>
  <c r="N78" i="1" s="1"/>
  <c r="M14" i="1"/>
  <c r="N14" i="1" s="1"/>
  <c r="M12" i="1"/>
  <c r="N12" i="1" s="1"/>
  <c r="M50" i="1"/>
  <c r="N50" i="1" s="1"/>
  <c r="M61" i="1"/>
  <c r="N61" i="1" s="1"/>
  <c r="M139" i="1"/>
  <c r="N139" i="1" s="1"/>
  <c r="M170" i="1"/>
  <c r="N170" i="1" s="1"/>
  <c r="M129" i="1"/>
  <c r="N129" i="1" s="1"/>
  <c r="M174" i="1"/>
  <c r="N174" i="1" s="1"/>
  <c r="M84" i="1"/>
  <c r="N84" i="1" s="1"/>
  <c r="M163" i="1"/>
  <c r="N163" i="1" s="1"/>
  <c r="M99" i="1"/>
  <c r="N99" i="1" s="1"/>
  <c r="M35" i="1"/>
  <c r="N35" i="1" s="1"/>
  <c r="M172" i="1"/>
  <c r="N172" i="1" s="1"/>
  <c r="M194" i="1"/>
  <c r="N194" i="1" s="1"/>
  <c r="M130" i="1"/>
  <c r="N130" i="1" s="1"/>
  <c r="M66" i="1"/>
  <c r="N66" i="1" s="1"/>
  <c r="M205" i="1"/>
  <c r="N205" i="1" s="1"/>
  <c r="M60" i="1"/>
  <c r="N60" i="1" s="1"/>
  <c r="M153" i="1"/>
  <c r="N153" i="1" s="1"/>
  <c r="M89" i="1"/>
  <c r="N89" i="1" s="1"/>
  <c r="M25" i="1"/>
  <c r="N25" i="1" s="1"/>
  <c r="M200" i="1"/>
  <c r="N200" i="1" s="1"/>
  <c r="M136" i="1"/>
  <c r="N136" i="1" s="1"/>
  <c r="M72" i="1"/>
  <c r="N72" i="1" s="1"/>
  <c r="M8" i="1"/>
  <c r="N8" i="1" s="1"/>
  <c r="M175" i="1"/>
  <c r="N175" i="1" s="1"/>
  <c r="M111" i="1"/>
  <c r="N111" i="1" s="1"/>
  <c r="M47" i="1"/>
  <c r="N47" i="1" s="1"/>
  <c r="M133" i="1"/>
  <c r="N133" i="1" s="1"/>
  <c r="M198" i="1"/>
  <c r="N198" i="1" s="1"/>
  <c r="M134" i="1"/>
  <c r="N134" i="1" s="1"/>
  <c r="M70" i="1"/>
  <c r="N70" i="1" s="1"/>
  <c r="M77" i="1"/>
  <c r="N77" i="1" s="1"/>
  <c r="M44" i="1"/>
  <c r="N44" i="1" s="1"/>
  <c r="M155" i="1"/>
  <c r="N155" i="1" s="1"/>
  <c r="M91" i="1"/>
  <c r="N91" i="1" s="1"/>
  <c r="M27" i="1"/>
  <c r="N27" i="1" s="1"/>
  <c r="M132" i="1"/>
  <c r="N132" i="1" s="1"/>
  <c r="M186" i="1"/>
  <c r="N186" i="1" s="1"/>
  <c r="M122" i="1"/>
  <c r="N122" i="1" s="1"/>
  <c r="M58" i="1"/>
  <c r="N58" i="1" s="1"/>
  <c r="M157" i="1"/>
  <c r="N157" i="1" s="1"/>
  <c r="M28" i="1"/>
  <c r="N28" i="1" s="1"/>
  <c r="M145" i="1"/>
  <c r="N145" i="1" s="1"/>
  <c r="M81" i="1"/>
  <c r="N81" i="1" s="1"/>
  <c r="M17" i="1"/>
  <c r="N17" i="1" s="1"/>
  <c r="M192" i="1"/>
  <c r="N192" i="1" s="1"/>
  <c r="M128" i="1"/>
  <c r="N128" i="1" s="1"/>
  <c r="M64" i="1"/>
  <c r="N64" i="1" s="1"/>
  <c r="M173" i="1"/>
  <c r="N173" i="1" s="1"/>
  <c r="M167" i="1"/>
  <c r="N167" i="1" s="1"/>
  <c r="M103" i="1"/>
  <c r="N103" i="1" s="1"/>
  <c r="M39" i="1"/>
  <c r="N39" i="1" s="1"/>
  <c r="M101" i="1"/>
  <c r="N101" i="1" s="1"/>
  <c r="M190" i="1"/>
  <c r="N190" i="1" s="1"/>
  <c r="M126" i="1"/>
  <c r="N126" i="1" s="1"/>
  <c r="M62" i="1"/>
  <c r="N62" i="1" s="1"/>
  <c r="L45" i="1"/>
  <c r="L155" i="1"/>
  <c r="L13" i="1"/>
  <c r="L66" i="1"/>
  <c r="L65" i="1"/>
  <c r="L134" i="1"/>
  <c r="L99" i="1"/>
  <c r="L149" i="1"/>
  <c r="L142" i="1"/>
  <c r="L43" i="1"/>
  <c r="L53" i="1"/>
  <c r="L56" i="1"/>
  <c r="L50" i="1"/>
  <c r="L33" i="1"/>
  <c r="L75" i="1"/>
  <c r="L184" i="1"/>
  <c r="L135" i="1"/>
  <c r="L101" i="1"/>
  <c r="L20" i="1"/>
  <c r="L194" i="1"/>
  <c r="L103" i="1"/>
  <c r="L161" i="1"/>
  <c r="L193" i="1"/>
  <c r="L29" i="1"/>
  <c r="L100" i="1"/>
  <c r="L52" i="1"/>
  <c r="L106" i="1"/>
  <c r="L145" i="1"/>
  <c r="L139" i="1"/>
  <c r="L35" i="1"/>
  <c r="L170" i="1"/>
  <c r="L42" i="1"/>
  <c r="L163" i="1"/>
  <c r="L129" i="1"/>
  <c r="L25" i="1"/>
  <c r="L176" i="1"/>
  <c r="L48" i="1"/>
  <c r="L162" i="1"/>
  <c r="L95" i="1"/>
  <c r="L204" i="1"/>
  <c r="L86" i="1"/>
  <c r="L173" i="1"/>
  <c r="L115" i="1"/>
  <c r="L27" i="1"/>
  <c r="L146" i="1"/>
  <c r="L26" i="1"/>
  <c r="L178" i="1"/>
  <c r="L105" i="1"/>
  <c r="L189" i="1"/>
  <c r="L152" i="1"/>
  <c r="L24" i="1"/>
  <c r="L199" i="1"/>
  <c r="L71" i="1"/>
  <c r="L12" i="1"/>
  <c r="L78" i="1"/>
  <c r="L125" i="1"/>
  <c r="L107" i="1"/>
  <c r="L11" i="1"/>
  <c r="L114" i="1"/>
  <c r="L197" i="1"/>
  <c r="L130" i="1"/>
  <c r="L97" i="1"/>
  <c r="L21" i="1"/>
  <c r="L128" i="1"/>
  <c r="L165" i="1"/>
  <c r="L175" i="1"/>
  <c r="L47" i="1"/>
  <c r="L154" i="1"/>
  <c r="L70" i="1"/>
  <c r="L120" i="1"/>
  <c r="L167" i="1"/>
  <c r="L22" i="1"/>
  <c r="L89" i="1"/>
  <c r="L164" i="1"/>
  <c r="L117" i="1"/>
  <c r="L39" i="1"/>
  <c r="L76" i="1"/>
  <c r="L91" i="1"/>
  <c r="L61" i="1"/>
  <c r="L90" i="1"/>
  <c r="L109" i="1"/>
  <c r="L169" i="1"/>
  <c r="L81" i="1"/>
  <c r="L108" i="1"/>
  <c r="L112" i="1"/>
  <c r="L69" i="1"/>
  <c r="L159" i="1"/>
  <c r="L31" i="1"/>
  <c r="L198" i="1"/>
  <c r="L14" i="1"/>
  <c r="L195" i="1"/>
  <c r="L132" i="1"/>
  <c r="L7" i="1"/>
  <c r="L6" i="1"/>
  <c r="L88" i="1"/>
  <c r="L150" i="1"/>
  <c r="L148" i="1"/>
  <c r="L187" i="1"/>
  <c r="L51" i="1"/>
  <c r="L188" i="1"/>
  <c r="L58" i="1"/>
  <c r="L156" i="1"/>
  <c r="L153" i="1"/>
  <c r="L41" i="1"/>
  <c r="L200" i="1"/>
  <c r="L64" i="1"/>
  <c r="L179" i="1"/>
  <c r="L111" i="1"/>
  <c r="L85" i="1"/>
  <c r="L17" i="1"/>
  <c r="L60" i="1"/>
  <c r="L168" i="1"/>
  <c r="L40" i="1"/>
  <c r="L37" i="1"/>
  <c r="L122" i="1"/>
  <c r="L151" i="1"/>
  <c r="L87" i="1"/>
  <c r="L23" i="1"/>
  <c r="L190" i="1"/>
  <c r="L126" i="1"/>
  <c r="L62" i="1"/>
  <c r="L77" i="1"/>
  <c r="L147" i="1"/>
  <c r="L83" i="1"/>
  <c r="L19" i="1"/>
  <c r="L140" i="1"/>
  <c r="L98" i="1"/>
  <c r="L34" i="1"/>
  <c r="L196" i="1"/>
  <c r="L201" i="1"/>
  <c r="L137" i="1"/>
  <c r="L73" i="1"/>
  <c r="L9" i="1"/>
  <c r="L44" i="1"/>
  <c r="L160" i="1"/>
  <c r="L96" i="1"/>
  <c r="L32" i="1"/>
  <c r="L180" i="1"/>
  <c r="L192" i="1"/>
  <c r="L143" i="1"/>
  <c r="L79" i="1"/>
  <c r="L15" i="1"/>
  <c r="L84" i="1"/>
  <c r="L182" i="1"/>
  <c r="L118" i="1"/>
  <c r="L54" i="1"/>
  <c r="L67" i="1"/>
  <c r="L28" i="1"/>
  <c r="L82" i="1"/>
  <c r="L116" i="1"/>
  <c r="L185" i="1"/>
  <c r="L121" i="1"/>
  <c r="L57" i="1"/>
  <c r="L141" i="1"/>
  <c r="L186" i="1"/>
  <c r="L144" i="1"/>
  <c r="L80" i="1"/>
  <c r="L16" i="1"/>
  <c r="L92" i="1"/>
  <c r="L191" i="1"/>
  <c r="L127" i="1"/>
  <c r="L63" i="1"/>
  <c r="L181" i="1"/>
  <c r="L203" i="1"/>
  <c r="L166" i="1"/>
  <c r="L102" i="1"/>
  <c r="L38" i="1"/>
  <c r="L174" i="1"/>
  <c r="L110" i="1"/>
  <c r="L46" i="1"/>
  <c r="L172" i="1"/>
  <c r="L131" i="1"/>
  <c r="L205" i="1"/>
  <c r="L18" i="1"/>
  <c r="L124" i="1"/>
  <c r="L123" i="1"/>
  <c r="L59" i="1"/>
  <c r="L157" i="1"/>
  <c r="L171" i="1"/>
  <c r="L74" i="1"/>
  <c r="L10" i="1"/>
  <c r="L68" i="1"/>
  <c r="L177" i="1"/>
  <c r="L113" i="1"/>
  <c r="L49" i="1"/>
  <c r="L93" i="1"/>
  <c r="L138" i="1"/>
  <c r="L136" i="1"/>
  <c r="L72" i="1"/>
  <c r="L8" i="1"/>
  <c r="L36" i="1"/>
  <c r="L183" i="1"/>
  <c r="L119" i="1"/>
  <c r="L55" i="1"/>
  <c r="L133" i="1"/>
  <c r="L202" i="1"/>
  <c r="L158" i="1"/>
  <c r="L94" i="1"/>
  <c r="L30" i="1"/>
  <c r="L104" i="1"/>
  <c r="E45" i="1" l="1"/>
  <c r="E46" i="1"/>
</calcChain>
</file>

<file path=xl/sharedStrings.xml><?xml version="1.0" encoding="utf-8"?>
<sst xmlns="http://schemas.openxmlformats.org/spreadsheetml/2006/main" count="26" uniqueCount="22">
  <si>
    <t>r</t>
  </si>
  <si>
    <t>ln</t>
  </si>
  <si>
    <t>s</t>
  </si>
  <si>
    <t>E</t>
  </si>
  <si>
    <t>E_C</t>
  </si>
  <si>
    <t>dA</t>
  </si>
  <si>
    <r>
      <t>d</t>
    </r>
    <r>
      <rPr>
        <sz val="11"/>
        <color theme="1"/>
        <rFont val="Symbol"/>
        <family val="1"/>
        <charset val="2"/>
      </rPr>
      <t xml:space="preserve"> F</t>
    </r>
  </si>
  <si>
    <t>Flux</t>
  </si>
  <si>
    <t>just for comparison</t>
  </si>
  <si>
    <t>Supergauss</t>
  </si>
  <si>
    <t>T</t>
  </si>
  <si>
    <t>Source flux</t>
  </si>
  <si>
    <t>F</t>
  </si>
  <si>
    <t>R_Head</t>
  </si>
  <si>
    <t>Etendue</t>
  </si>
  <si>
    <t>Source Etendue</t>
  </si>
  <si>
    <t>min, halogen</t>
  </si>
  <si>
    <t>L</t>
  </si>
  <si>
    <t>Halogen</t>
  </si>
  <si>
    <t>LED</t>
  </si>
  <si>
    <t>Target</t>
  </si>
  <si>
    <t>Gauss with same sigma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</si>
</sst>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&quot; mm&quot;"/>
    <numFmt numFmtId="165" formatCode="#,##0.00_ ;\-#,##0.00\ "/>
    <numFmt numFmtId="166" formatCode="0.0&quot; mm&quot;"/>
    <numFmt numFmtId="167" formatCode="0&quot; klx&quot;"/>
    <numFmt numFmtId="168" formatCode="0.0&quot; mm2&quot;"/>
    <numFmt numFmtId="169" formatCode="0&quot; lm&quot;"/>
    <numFmt numFmtId="170" formatCode="0.0&quot; lm&quot;"/>
    <numFmt numFmtId="171" formatCode="0&quot; MNits&quot;"/>
    <numFmt numFmtId="172" formatCode="0&quot; mm2sr&quot;"/>
    <numFmt numFmtId="173" formatCode="0.0%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1"/>
      <color theme="1"/>
      <name val="Arial"/>
      <family val="2"/>
    </font>
    <font>
      <sz val="11"/>
      <color theme="1"/>
      <name val="Symbol"/>
      <family val="1"/>
      <charset val="2"/>
    </font>
    <font>
      <b/>
      <sz val="11"/>
      <color theme="1"/>
      <name val="Symbol"/>
      <family val="1"/>
      <charset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1" fillId="3" borderId="0" xfId="2" applyNumberFormat="1" applyAlignment="1">
      <alignment horizontal="center"/>
    </xf>
    <xf numFmtId="9" fontId="2" fillId="2" borderId="0" xfId="1" applyNumberFormat="1" applyAlignment="1">
      <alignment horizontal="center"/>
    </xf>
    <xf numFmtId="164" fontId="2" fillId="2" borderId="0" xfId="1" applyNumberFormat="1" applyAlignment="1">
      <alignment horizontal="center"/>
    </xf>
    <xf numFmtId="166" fontId="1" fillId="3" borderId="0" xfId="2" applyNumberFormat="1" applyAlignment="1">
      <alignment horizontal="center"/>
    </xf>
    <xf numFmtId="167" fontId="0" fillId="0" borderId="0" xfId="0" applyNumberFormat="1" applyAlignment="1">
      <alignment horizontal="center"/>
    </xf>
    <xf numFmtId="167" fontId="2" fillId="2" borderId="0" xfId="1" applyNumberForma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69" fontId="1" fillId="3" borderId="0" xfId="2" applyNumberFormat="1" applyAlignment="1">
      <alignment horizontal="center"/>
    </xf>
    <xf numFmtId="0" fontId="4" fillId="0" borderId="0" xfId="0" applyFont="1" applyAlignment="1">
      <alignment horizontal="center"/>
    </xf>
    <xf numFmtId="169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171" fontId="2" fillId="2" borderId="0" xfId="1" applyNumberFormat="1" applyAlignment="1">
      <alignment horizontal="center"/>
    </xf>
    <xf numFmtId="172" fontId="0" fillId="0" borderId="0" xfId="0" applyNumberFormat="1" applyAlignment="1">
      <alignment horizontal="center"/>
    </xf>
    <xf numFmtId="172" fontId="1" fillId="3" borderId="0" xfId="2" applyNumberFormat="1" applyAlignment="1">
      <alignment horizontal="center"/>
    </xf>
    <xf numFmtId="173" fontId="0" fillId="0" borderId="0" xfId="3" applyNumberFormat="1" applyFont="1" applyAlignment="1">
      <alignment horizontal="center"/>
    </xf>
    <xf numFmtId="0" fontId="0" fillId="0" borderId="0" xfId="0" applyAlignment="1">
      <alignment horizontal="left"/>
    </xf>
  </cellXfs>
  <cellStyles count="4">
    <cellStyle name="40 % - Akzent1" xfId="2" builtinId="31"/>
    <cellStyle name="Gut" xfId="1" builtinId="26"/>
    <cellStyle name="Prozent" xfId="3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Tabelle1!$H$5:$H$205</c:f>
              <c:numCache>
                <c:formatCode>0" mm"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Tabelle1!$I$5:$I$205</c:f>
              <c:numCache>
                <c:formatCode>0" klx"</c:formatCode>
                <c:ptCount val="201"/>
                <c:pt idx="0">
                  <c:v>150</c:v>
                </c:pt>
                <c:pt idx="1">
                  <c:v>149.99999250148383</c:v>
                </c:pt>
                <c:pt idx="2">
                  <c:v>149.99990556906292</c:v>
                </c:pt>
                <c:pt idx="3">
                  <c:v>149.99958442065963</c:v>
                </c:pt>
                <c:pt idx="4">
                  <c:v>149.99881080846944</c:v>
                </c:pt>
                <c:pt idx="5">
                  <c:v>149.99731208630433</c:v>
                </c:pt>
                <c:pt idx="6">
                  <c:v>149.9947665742406</c:v>
                </c:pt>
                <c:pt idx="7">
                  <c:v>149.9908073032764</c:v>
                </c:pt>
                <c:pt idx="8">
                  <c:v>149.98502485823752</c:v>
                </c:pt>
                <c:pt idx="9">
                  <c:v>149.97696965642552</c:v>
                </c:pt>
                <c:pt idx="10">
                  <c:v>149.96615384785486</c:v>
                </c:pt>
                <c:pt idx="11">
                  <c:v>149.95205295059253</c:v>
                </c:pt>
                <c:pt idx="12">
                  <c:v>149.93410729596806</c:v>
                </c:pt>
                <c:pt idx="13">
                  <c:v>149.91172333588503</c:v>
                </c:pt>
                <c:pt idx="14">
                  <c:v>149.88427485051852</c:v>
                </c:pt>
                <c:pt idx="15">
                  <c:v>149.85110408561937</c:v>
                </c:pt>
                <c:pt idx="16">
                  <c:v>149.81152284251871</c:v>
                </c:pt>
                <c:pt idx="17">
                  <c:v>149.76481353964496</c:v>
                </c:pt>
                <c:pt idx="18">
                  <c:v>149.71023026128469</c:v>
                </c:pt>
                <c:pt idx="19">
                  <c:v>149.64699980704671</c:v>
                </c:pt>
                <c:pt idx="20">
                  <c:v>149.57432275376993</c:v>
                </c:pt>
                <c:pt idx="21">
                  <c:v>149.49137454028673</c:v>
                </c:pt>
                <c:pt idx="22">
                  <c:v>149.39730658439947</c:v>
                </c:pt>
                <c:pt idx="23">
                  <c:v>149.29124744057242</c:v>
                </c:pt>
                <c:pt idx="24">
                  <c:v>149.17230400612735</c:v>
                </c:pt>
                <c:pt idx="25">
                  <c:v>149.03956278311995</c:v>
                </c:pt>
                <c:pt idx="26">
                  <c:v>148.89209120253241</c:v>
                </c:pt>
                <c:pt idx="27">
                  <c:v>148.72893901692771</c:v>
                </c:pt>
                <c:pt idx="28">
                  <c:v>148.54913976724907</c:v>
                </c:pt>
                <c:pt idx="29">
                  <c:v>148.3517123290074</c:v>
                </c:pt>
                <c:pt idx="30">
                  <c:v>148.13566254266192</c:v>
                </c:pt>
                <c:pt idx="31">
                  <c:v>147.89998493256229</c:v>
                </c:pt>
                <c:pt idx="32">
                  <c:v>147.64366451837265</c:v>
                </c:pt>
                <c:pt idx="33">
                  <c:v>147.36567872243461</c:v>
                </c:pt>
                <c:pt idx="34">
                  <c:v>147.06499937604471</c:v>
                </c:pt>
                <c:pt idx="35">
                  <c:v>146.74059482711235</c:v>
                </c:pt>
                <c:pt idx="36">
                  <c:v>146.39143215113006</c:v>
                </c:pt>
                <c:pt idx="37">
                  <c:v>146.01647946682232</c:v>
                </c:pt>
                <c:pt idx="38">
                  <c:v>145.61470835723864</c:v>
                </c:pt>
                <c:pt idx="39">
                  <c:v>145.18509639642605</c:v>
                </c:pt>
                <c:pt idx="40">
                  <c:v>144.72662978114414</c:v>
                </c:pt>
                <c:pt idx="41">
                  <c:v>144.23830606638367</c:v>
                </c:pt>
                <c:pt idx="42">
                  <c:v>143.7191370027052</c:v>
                </c:pt>
                <c:pt idx="43">
                  <c:v>143.1681514726383</c:v>
                </c:pt>
                <c:pt idx="44">
                  <c:v>142.58439852256751</c:v>
                </c:pt>
                <c:pt idx="45">
                  <c:v>141.96695048568427</c:v>
                </c:pt>
                <c:pt idx="46">
                  <c:v>141.31490619070408</c:v>
                </c:pt>
                <c:pt idx="47">
                  <c:v>140.62739425014081</c:v>
                </c:pt>
                <c:pt idx="48">
                  <c:v>139.90357642099193</c:v>
                </c:pt>
                <c:pt idx="49">
                  <c:v>139.14265102973269</c:v>
                </c:pt>
                <c:pt idx="50">
                  <c:v>138.34385645253869</c:v>
                </c:pt>
                <c:pt idx="51">
                  <c:v>137.50647464066554</c:v>
                </c:pt>
                <c:pt idx="52">
                  <c:v>136.62983467991663</c:v>
                </c:pt>
                <c:pt idx="53">
                  <c:v>135.71331637212705</c:v>
                </c:pt>
                <c:pt idx="54">
                  <c:v>134.75635382559699</c:v>
                </c:pt>
                <c:pt idx="55">
                  <c:v>133.75843904042267</c:v>
                </c:pt>
                <c:pt idx="56">
                  <c:v>132.7191254737088</c:v>
                </c:pt>
                <c:pt idx="57">
                  <c:v>131.63803156871055</c:v>
                </c:pt>
                <c:pt idx="58">
                  <c:v>130.51484423105575</c:v>
                </c:pt>
                <c:pt idx="59">
                  <c:v>129.34932223434546</c:v>
                </c:pt>
                <c:pt idx="60">
                  <c:v>128.14129953663982</c:v>
                </c:pt>
                <c:pt idx="61">
                  <c:v>126.89068848860741</c:v>
                </c:pt>
                <c:pt idx="62">
                  <c:v>125.59748291347154</c:v>
                </c:pt>
                <c:pt idx="63">
                  <c:v>124.26176103832614</c:v>
                </c:pt>
                <c:pt idx="64">
                  <c:v>122.88368825593818</c:v>
                </c:pt>
                <c:pt idx="65">
                  <c:v>121.46351969580608</c:v>
                </c:pt>
                <c:pt idx="66">
                  <c:v>120.0016025830202</c:v>
                </c:pt>
                <c:pt idx="67">
                  <c:v>118.49837836338155</c:v>
                </c:pt>
                <c:pt idx="68">
                  <c:v>116.95438457328827</c:v>
                </c:pt>
                <c:pt idx="69">
                  <c:v>115.37025643310655</c:v>
                </c:pt>
                <c:pt idx="70">
                  <c:v>113.74672814311452</c:v>
                </c:pt>
                <c:pt idx="71">
                  <c:v>112.08463386164895</c:v>
                </c:pt>
                <c:pt idx="72">
                  <c:v>110.38490834580774</c:v>
                </c:pt>
                <c:pt idx="73">
                  <c:v>108.64858723596848</c:v>
                </c:pt>
                <c:pt idx="74">
                  <c:v>106.87680696648327</c:v>
                </c:pt>
                <c:pt idx="75">
                  <c:v>105.07080428620358</c:v>
                </c:pt>
                <c:pt idx="76">
                  <c:v>103.23191537398057</c:v>
                </c:pt>
                <c:pt idx="77">
                  <c:v>101.36157453597515</c:v>
                </c:pt>
                <c:pt idx="78">
                  <c:v>99.461312473497259</c:v>
                </c:pt>
                <c:pt idx="79">
                  <c:v>97.532754112170252</c:v>
                </c:pt>
                <c:pt idx="80">
                  <c:v>95.577615985481913</c:v>
                </c:pt>
                <c:pt idx="81">
                  <c:v>93.597703168225038</c:v>
                </c:pt>
                <c:pt idx="82">
                  <c:v>91.594905757942485</c:v>
                </c:pt>
                <c:pt idx="83">
                  <c:v>89.571194905258437</c:v>
                </c:pt>
                <c:pt idx="84">
                  <c:v>87.52861839688461</c:v>
                </c:pt>
                <c:pt idx="85">
                  <c:v>85.469295798119333</c:v>
                </c:pt>
                <c:pt idx="86">
                  <c:v>83.395413164791321</c:v>
                </c:pt>
                <c:pt idx="87">
                  <c:v>81.309217337810267</c:v>
                </c:pt>
                <c:pt idx="88">
                  <c:v>79.213009836755518</c:v>
                </c:pt>
                <c:pt idx="89">
                  <c:v>77.109140372229888</c:v>
                </c:pt>
                <c:pt idx="90">
                  <c:v>74.999999999999957</c:v>
                </c:pt>
                <c:pt idx="91">
                  <c:v>72.888013943210169</c:v>
                </c:pt>
                <c:pt idx="92">
                  <c:v>70.77563411215877</c:v>
                </c:pt>
                <c:pt idx="93">
                  <c:v>68.665331354227675</c:v>
                </c:pt>
                <c:pt idx="94">
                  <c:v>66.559587469533994</c:v>
                </c:pt>
                <c:pt idx="95">
                  <c:v>64.460887030679501</c:v>
                </c:pt>
                <c:pt idx="96">
                  <c:v>62.371709047582939</c:v>
                </c:pt>
                <c:pt idx="97">
                  <c:v>60.294518520756228</c:v>
                </c:pt>
                <c:pt idx="98">
                  <c:v>58.231757928492065</c:v>
                </c:pt>
                <c:pt idx="99">
                  <c:v>56.185838695237031</c:v>
                </c:pt>
                <c:pt idx="100">
                  <c:v>54.159132689900765</c:v>
                </c:pt>
                <c:pt idx="101">
                  <c:v>52.153963803968892</c:v>
                </c:pt>
                <c:pt idx="102">
                  <c:v>50.17259966001803</c:v>
                </c:pt>
                <c:pt idx="103">
                  <c:v>48.217243501556894</c:v>
                </c:pt>
                <c:pt idx="104">
                  <c:v>46.290026315015496</c:v>
                </c:pt>
                <c:pt idx="105">
                  <c:v>44.392999234160968</c:v>
                </c:pt>
                <c:pt idx="106">
                  <c:v>42.528126276225045</c:v>
                </c:pt>
                <c:pt idx="107">
                  <c:v>40.697277457577819</c:v>
                </c:pt>
                <c:pt idx="108">
                  <c:v>38.90222233487318</c:v>
                </c:pt>
                <c:pt idx="109">
                  <c:v>37.144624015232488</c:v>
                </c:pt>
                <c:pt idx="110">
                  <c:v>35.426033676231363</c:v>
                </c:pt>
                <c:pt idx="111">
                  <c:v>33.747885633227135</c:v>
                </c:pt>
                <c:pt idx="112">
                  <c:v>32.111492987934994</c:v>
                </c:pt>
                <c:pt idx="113">
                  <c:v>30.518043888154953</c:v>
                </c:pt>
                <c:pt idx="114">
                  <c:v>28.968598424201559</c:v>
                </c:pt>
                <c:pt idx="115">
                  <c:v>27.464086182935528</c:v>
                </c:pt>
                <c:pt idx="116">
                  <c:v>26.005304475379226</c:v>
                </c:pt>
                <c:pt idx="117">
                  <c:v>24.592917248767222</c:v>
                </c:pt>
                <c:pt idx="118">
                  <c:v>23.227454688588185</c:v>
                </c:pt>
                <c:pt idx="119">
                  <c:v>21.909313510771213</c:v>
                </c:pt>
                <c:pt idx="120">
                  <c:v>20.638757938712924</c:v>
                </c:pt>
                <c:pt idx="121">
                  <c:v>19.415921354393571</c:v>
                </c:pt>
                <c:pt idx="122">
                  <c:v>18.240808607448805</c:v>
                </c:pt>
                <c:pt idx="123">
                  <c:v>17.113298960809214</c:v>
                </c:pt>
                <c:pt idx="124">
                  <c:v>16.03314964645341</c:v>
                </c:pt>
                <c:pt idx="125">
                  <c:v>15.000000000000009</c:v>
                </c:pt>
                <c:pt idx="126">
                  <c:v>14.013376138343531</c:v>
                </c:pt>
                <c:pt idx="127">
                  <c:v>13.072696140375742</c:v>
                </c:pt>
                <c:pt idx="128">
                  <c:v>12.177275687072099</c:v>
                </c:pt>
                <c:pt idx="129">
                  <c:v>11.326334113908727</c:v>
                </c:pt>
                <c:pt idx="130">
                  <c:v>10.519000825746975</c:v>
                </c:pt>
                <c:pt idx="131">
                  <c:v>9.7543220220118734</c:v>
                </c:pt>
                <c:pt idx="132">
                  <c:v>9.0312676782230987</c:v>
                </c:pt>
                <c:pt idx="133">
                  <c:v>8.3487387287309485</c:v>
                </c:pt>
                <c:pt idx="134">
                  <c:v>7.7055743948765638</c:v>
                </c:pt>
                <c:pt idx="135">
                  <c:v>7.1005596027366957</c:v>
                </c:pt>
                <c:pt idx="136">
                  <c:v>6.5324324351257692</c:v>
                </c:pt>
                <c:pt idx="137">
                  <c:v>5.9998915635986947</c:v>
                </c:pt>
                <c:pt idx="138">
                  <c:v>5.5016036078057065</c:v>
                </c:pt>
                <c:pt idx="139">
                  <c:v>5.0362103716705882</c:v>
                </c:pt>
                <c:pt idx="140">
                  <c:v>4.602335908459537</c:v>
                </c:pt>
                <c:pt idx="141">
                  <c:v>4.1985933698407809</c:v>
                </c:pt>
                <c:pt idx="142">
                  <c:v>3.8235915974593127</c:v>
                </c:pt>
                <c:pt idx="143">
                  <c:v>3.4759414193146152</c:v>
                </c:pt>
                <c:pt idx="144">
                  <c:v>3.1542616172797606</c:v>
                </c:pt>
                <c:pt idx="145">
                  <c:v>2.8571845363787345</c:v>
                </c:pt>
                <c:pt idx="146">
                  <c:v>2.5833613108860902</c:v>
                </c:pt>
                <c:pt idx="147">
                  <c:v>2.3314666868693155</c:v>
                </c:pt>
                <c:pt idx="148">
                  <c:v>2.1002034253980826</c:v>
                </c:pt>
                <c:pt idx="149">
                  <c:v>1.8883062752366706</c:v>
                </c:pt>
                <c:pt idx="150">
                  <c:v>1.6945455083585277</c:v>
                </c:pt>
                <c:pt idx="151">
                  <c:v>1.5177300160203919</c:v>
                </c:pt>
                <c:pt idx="152">
                  <c:v>1.356709967355479</c:v>
                </c:pt>
                <c:pt idx="153">
                  <c:v>1.2103790364451008</c:v>
                </c:pt>
                <c:pt idx="154">
                  <c:v>1.0776762075629203</c:v>
                </c:pt>
                <c:pt idx="155">
                  <c:v>0.95758717171947416</c:v>
                </c:pt>
                <c:pt idx="156">
                  <c:v>0.84914533073661025</c:v>
                </c:pt>
                <c:pt idx="157">
                  <c:v>0.75143242782734498</c:v>
                </c:pt>
                <c:pt idx="158">
                  <c:v>0.6635788260286628</c:v>
                </c:pt>
                <c:pt idx="159">
                  <c:v>0.58476345782193551</c:v>
                </c:pt>
                <c:pt idx="160">
                  <c:v>0.51421347087238656</c:v>
                </c:pt>
                <c:pt idx="161">
                  <c:v>0.45120359602711757</c:v>
                </c:pt>
                <c:pt idx="162">
                  <c:v>0.39505526453732476</c:v>
                </c:pt>
                <c:pt idx="163">
                  <c:v>0.34513550192729037</c:v>
                </c:pt>
                <c:pt idx="164">
                  <c:v>0.30085562603767618</c:v>
                </c:pt>
                <c:pt idx="165">
                  <c:v>0.26166977654583351</c:v>
                </c:pt>
                <c:pt idx="166">
                  <c:v>0.22707330273650422</c:v>
                </c:pt>
                <c:pt idx="167">
                  <c:v>0.19660103549144545</c:v>
                </c:pt>
                <c:pt idx="168">
                  <c:v>0.16982546841702498</c:v>
                </c:pt>
                <c:pt idx="169">
                  <c:v>0.14635487176776693</c:v>
                </c:pt>
                <c:pt idx="170">
                  <c:v>0.12583136138469958</c:v>
                </c:pt>
                <c:pt idx="171">
                  <c:v>0.10792894328459646</c:v>
                </c:pt>
                <c:pt idx="172">
                  <c:v>9.2351552843465926E-2</c:v>
                </c:pt>
                <c:pt idx="173">
                  <c:v>7.8831105748004754E-2</c:v>
                </c:pt>
                <c:pt idx="174">
                  <c:v>6.7125576073674115E-2</c:v>
                </c:pt>
                <c:pt idx="175">
                  <c:v>5.7017115017338638E-2</c:v>
                </c:pt>
                <c:pt idx="176">
                  <c:v>4.8310221993357265E-2</c:v>
                </c:pt>
                <c:pt idx="177">
                  <c:v>4.0829978019511194E-2</c:v>
                </c:pt>
                <c:pt idx="178">
                  <c:v>3.4420349595204083E-2</c:v>
                </c:pt>
                <c:pt idx="179">
                  <c:v>2.894256962795869E-2</c:v>
                </c:pt>
                <c:pt idx="180">
                  <c:v>2.4273600411357062E-2</c:v>
                </c:pt>
                <c:pt idx="181">
                  <c:v>2.0304682211075325E-2</c:v>
                </c:pt>
                <c:pt idx="182">
                  <c:v>1.6939969685367724E-2</c:v>
                </c:pt>
                <c:pt idx="183">
                  <c:v>1.4095257159180554E-2</c:v>
                </c:pt>
                <c:pt idx="184">
                  <c:v>1.169679269113061E-2</c:v>
                </c:pt>
                <c:pt idx="185">
                  <c:v>9.6801799214309633E-3</c:v>
                </c:pt>
                <c:pt idx="186">
                  <c:v>7.989365865708014E-3</c:v>
                </c:pt>
                <c:pt idx="187">
                  <c:v>6.5757121216905743E-3</c:v>
                </c:pt>
                <c:pt idx="188">
                  <c:v>5.3971463783040931E-3</c:v>
                </c:pt>
                <c:pt idx="189">
                  <c:v>4.4173906536359398E-3</c:v>
                </c:pt>
                <c:pt idx="190">
                  <c:v>3.6052623321887033E-3</c:v>
                </c:pt>
                <c:pt idx="191">
                  <c:v>2.9340438144917894E-3</c:v>
                </c:pt>
                <c:pt idx="192">
                  <c:v>2.3809164245535736E-3</c:v>
                </c:pt>
                <c:pt idx="193">
                  <c:v>1.9264541334200554E-3</c:v>
                </c:pt>
                <c:pt idx="194">
                  <c:v>1.5541726407207815E-3</c:v>
                </c:pt>
                <c:pt idx="195">
                  <c:v>1.2501294010057889E-3</c:v>
                </c:pt>
                <c:pt idx="196">
                  <c:v>1.0025702786107796E-3</c:v>
                </c:pt>
                <c:pt idx="197">
                  <c:v>8.0161865479211932E-4</c:v>
                </c:pt>
                <c:pt idx="198">
                  <c:v>6.390029855130587E-4</c:v>
                </c:pt>
                <c:pt idx="199">
                  <c:v>5.0781900969115745E-4</c:v>
                </c:pt>
                <c:pt idx="200">
                  <c:v>4.0232302875614536E-4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20-4635-AE37-2FA79438D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5865728"/>
        <c:axId val="535871304"/>
      </c:scatterChart>
      <c:valAx>
        <c:axId val="535865728"/>
        <c:scaling>
          <c:orientation val="minMax"/>
          <c:max val="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5871304"/>
        <c:crosses val="autoZero"/>
        <c:crossBetween val="midCat"/>
        <c:majorUnit val="50"/>
      </c:valAx>
      <c:valAx>
        <c:axId val="535871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klx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5865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Tabelle1!$H$6:$H$205</c:f>
              <c:numCache>
                <c:formatCode>0" mm"</c:formatCode>
                <c:ptCount val="2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</c:numCache>
            </c:numRef>
          </c:xVal>
          <c:yVal>
            <c:numRef>
              <c:f>Tabelle1!$M$6:$M$205</c:f>
              <c:numCache>
                <c:formatCode>0" mm"</c:formatCode>
                <c:ptCount val="200"/>
                <c:pt idx="0">
                  <c:v>69.098829030702603</c:v>
                </c:pt>
                <c:pt idx="1">
                  <c:v>69.098822068482264</c:v>
                </c:pt>
                <c:pt idx="2">
                  <c:v>69.098800094883927</c:v>
                </c:pt>
                <c:pt idx="3">
                  <c:v>69.098751273558776</c:v>
                </c:pt>
                <c:pt idx="4">
                  <c:v>69.098661192568599</c:v>
                </c:pt>
                <c:pt idx="5">
                  <c:v>69.098513090548991</c:v>
                </c:pt>
                <c:pt idx="6">
                  <c:v>69.098288020946541</c:v>
                </c:pt>
                <c:pt idx="7">
                  <c:v>69.097964979356448</c:v>
                </c:pt>
                <c:pt idx="8">
                  <c:v>69.097521006724975</c:v>
                </c:pt>
                <c:pt idx="9">
                  <c:v>69.096931275775162</c:v>
                </c:pt>
                <c:pt idx="10">
                  <c:v>69.096169165274048</c:v>
                </c:pt>
                <c:pt idx="11">
                  <c:v>69.095206325229711</c:v>
                </c:pt>
                <c:pt idx="12">
                  <c:v>69.094012735188244</c:v>
                </c:pt>
                <c:pt idx="13">
                  <c:v>69.092556757220393</c:v>
                </c:pt>
                <c:pt idx="14">
                  <c:v>69.090805184801326</c:v>
                </c:pt>
                <c:pt idx="15">
                  <c:v>69.088723288523539</c:v>
                </c:pt>
                <c:pt idx="16">
                  <c:v>69.08627485939553</c:v>
                </c:pt>
                <c:pt idx="17">
                  <c:v>69.083422250343148</c:v>
                </c:pt>
                <c:pt idx="18">
                  <c:v>69.080126416429493</c:v>
                </c:pt>
                <c:pt idx="19">
                  <c:v>69.076346954233514</c:v>
                </c:pt>
                <c:pt idx="20">
                  <c:v>69.072042140767877</c:v>
                </c:pt>
                <c:pt idx="21">
                  <c:v>69.067168972270821</c:v>
                </c:pt>
                <c:pt idx="22">
                  <c:v>69.06168320317029</c:v>
                </c:pt>
                <c:pt idx="23">
                  <c:v>69.055539385488174</c:v>
                </c:pt>
                <c:pt idx="24">
                  <c:v>69.048690908928506</c:v>
                </c:pt>
                <c:pt idx="25">
                  <c:v>69.041090041872849</c:v>
                </c:pt>
                <c:pt idx="26">
                  <c:v>69.032687973488663</c:v>
                </c:pt>
                <c:pt idx="27">
                  <c:v>69.023434857141254</c:v>
                </c:pt>
                <c:pt idx="28">
                  <c:v>69.013279855286854</c:v>
                </c:pt>
                <c:pt idx="29">
                  <c:v>69.002171186012234</c:v>
                </c:pt>
                <c:pt idx="30">
                  <c:v>68.990056171374846</c:v>
                </c:pt>
                <c:pt idx="31">
                  <c:v>68.976881287688272</c:v>
                </c:pt>
                <c:pt idx="32">
                  <c:v>68.962592217886339</c:v>
                </c:pt>
                <c:pt idx="33">
                  <c:v>68.947133906091324</c:v>
                </c:pt>
                <c:pt idx="34">
                  <c:v>68.930450614500842</c:v>
                </c:pt>
                <c:pt idx="35">
                  <c:v>68.912485982699678</c:v>
                </c:pt>
                <c:pt idx="36">
                  <c:v>68.893183089492368</c:v>
                </c:pt>
                <c:pt idx="37">
                  <c:v>68.872484517343281</c:v>
                </c:pt>
                <c:pt idx="38">
                  <c:v>68.850332419500489</c:v>
                </c:pt>
                <c:pt idx="39">
                  <c:v>68.826668589869485</c:v>
                </c:pt>
                <c:pt idx="40">
                  <c:v>68.801434535691897</c:v>
                </c:pt>
                <c:pt idx="41">
                  <c:v>68.774571553073315</c:v>
                </c:pt>
                <c:pt idx="42">
                  <c:v>68.746020805392206</c:v>
                </c:pt>
                <c:pt idx="43">
                  <c:v>68.715723404609946</c:v>
                </c:pt>
                <c:pt idx="44">
                  <c:v>68.683620495489009</c:v>
                </c:pt>
                <c:pt idx="45">
                  <c:v>68.64965334271281</c:v>
                </c:pt>
                <c:pt idx="46">
                  <c:v>68.613763420886841</c:v>
                </c:pt>
                <c:pt idx="47">
                  <c:v>68.575892507386044</c:v>
                </c:pt>
                <c:pt idx="48">
                  <c:v>68.535982777998044</c:v>
                </c:pt>
                <c:pt idx="49">
                  <c:v>68.493976905296194</c:v>
                </c:pt>
                <c:pt idx="50">
                  <c:v>68.44981815965987</c:v>
                </c:pt>
                <c:pt idx="51">
                  <c:v>68.403450512842539</c:v>
                </c:pt>
                <c:pt idx="52">
                  <c:v>68.354818743970498</c:v>
                </c:pt>
                <c:pt idx="53">
                  <c:v>68.303868547837439</c:v>
                </c:pt>
                <c:pt idx="54">
                  <c:v>68.250546645341174</c:v>
                </c:pt>
                <c:pt idx="55">
                  <c:v>68.194800895890282</c:v>
                </c:pt>
                <c:pt idx="56">
                  <c:v>68.136580411589009</c:v>
                </c:pt>
                <c:pt idx="57">
                  <c:v>68.075835672989271</c:v>
                </c:pt>
                <c:pt idx="58">
                  <c:v>68.012518646179032</c:v>
                </c:pt>
                <c:pt idx="59">
                  <c:v>67.946582900956045</c:v>
                </c:pt>
                <c:pt idx="60">
                  <c:v>67.877983729816592</c:v>
                </c:pt>
                <c:pt idx="61">
                  <c:v>67.806678267468257</c:v>
                </c:pt>
                <c:pt idx="62">
                  <c:v>67.732625610556909</c:v>
                </c:pt>
                <c:pt idx="63">
                  <c:v>67.655786937277753</c:v>
                </c:pt>
                <c:pt idx="64">
                  <c:v>67.576125626521829</c:v>
                </c:pt>
                <c:pt idx="65">
                  <c:v>67.493607376190823</c:v>
                </c:pt>
                <c:pt idx="66">
                  <c:v>67.408200320294526</c:v>
                </c:pt>
                <c:pt idx="67">
                  <c:v>67.31987514442929</c:v>
                </c:pt>
                <c:pt idx="68">
                  <c:v>67.228605199218634</c:v>
                </c:pt>
                <c:pt idx="69">
                  <c:v>67.134366611283127</c:v>
                </c:pt>
                <c:pt idx="70">
                  <c:v>67.037138391292231</c:v>
                </c:pt>
                <c:pt idx="71">
                  <c:v>66.936902538639174</c:v>
                </c:pt>
                <c:pt idx="72">
                  <c:v>66.833644142268938</c:v>
                </c:pt>
                <c:pt idx="73">
                  <c:v>66.727351477180761</c:v>
                </c:pt>
                <c:pt idx="74">
                  <c:v>66.618016096119874</c:v>
                </c:pt>
                <c:pt idx="75">
                  <c:v>66.505632915968349</c:v>
                </c:pt>
                <c:pt idx="76">
                  <c:v>66.390200298342762</c:v>
                </c:pt>
                <c:pt idx="77">
                  <c:v>66.271720123906547</c:v>
                </c:pt>
                <c:pt idx="78">
                  <c:v>66.150197859907621</c:v>
                </c:pt>
                <c:pt idx="79">
                  <c:v>66.025642620458015</c:v>
                </c:pt>
                <c:pt idx="80">
                  <c:v>65.898067219080218</c:v>
                </c:pt>
                <c:pt idx="81">
                  <c:v>65.767488213057504</c:v>
                </c:pt>
                <c:pt idx="82">
                  <c:v>65.633925939140113</c:v>
                </c:pt>
                <c:pt idx="83">
                  <c:v>65.49740454017774</c:v>
                </c:pt>
                <c:pt idx="84">
                  <c:v>65.357951982270691</c:v>
                </c:pt>
                <c:pt idx="85">
                  <c:v>65.215600062057504</c:v>
                </c:pt>
                <c:pt idx="86">
                  <c:v>65.070384403785809</c:v>
                </c:pt>
                <c:pt idx="87">
                  <c:v>64.922344445845795</c:v>
                </c:pt>
                <c:pt idx="88">
                  <c:v>64.771523416482125</c:v>
                </c:pt>
                <c:pt idx="89">
                  <c:v>64.617968298439393</c:v>
                </c:pt>
                <c:pt idx="90">
                  <c:v>64.461729782340058</c:v>
                </c:pt>
                <c:pt idx="91">
                  <c:v>64.302862208640263</c:v>
                </c:pt>
                <c:pt idx="92">
                  <c:v>64.141423498058685</c:v>
                </c:pt>
                <c:pt idx="93">
                  <c:v>63.97747507042692</c:v>
                </c:pt>
                <c:pt idx="94">
                  <c:v>63.811081751965517</c:v>
                </c:pt>
                <c:pt idx="95">
                  <c:v>63.642311671048347</c:v>
                </c:pt>
                <c:pt idx="96">
                  <c:v>63.471236142578782</c:v>
                </c:pt>
                <c:pt idx="97">
                  <c:v>63.297929541163825</c:v>
                </c:pt>
                <c:pt idx="98">
                  <c:v>63.122469163336604</c:v>
                </c:pt>
                <c:pt idx="99">
                  <c:v>62.944935079143107</c:v>
                </c:pt>
                <c:pt idx="100">
                  <c:v>62.765409973475215</c:v>
                </c:pt>
                <c:pt idx="101">
                  <c:v>62.583978977598271</c:v>
                </c:pt>
                <c:pt idx="102">
                  <c:v>62.400729491387366</c:v>
                </c:pt>
                <c:pt idx="103">
                  <c:v>62.215750996851725</c:v>
                </c:pt>
                <c:pt idx="104">
                  <c:v>62.029134863589924</c:v>
                </c:pt>
                <c:pt idx="105">
                  <c:v>61.840974146880093</c:v>
                </c:pt>
                <c:pt idx="106">
                  <c:v>61.651363379168188</c:v>
                </c:pt>
                <c:pt idx="107">
                  <c:v>61.460398355772533</c:v>
                </c:pt>
                <c:pt idx="108">
                  <c:v>61.268175915674185</c:v>
                </c:pt>
                <c:pt idx="109">
                  <c:v>61.074793718309635</c:v>
                </c:pt>
                <c:pt idx="110">
                  <c:v>60.880350017323785</c:v>
                </c:pt>
                <c:pt idx="111">
                  <c:v>60.68494343227681</c:v>
                </c:pt>
                <c:pt idx="112">
                  <c:v>60.488672719328271</c:v>
                </c:pt>
                <c:pt idx="113">
                  <c:v>60.291636541944023</c:v>
                </c:pt>
                <c:pt idx="114">
                  <c:v>60.093933242687207</c:v>
                </c:pt>
                <c:pt idx="115">
                  <c:v>59.895660617162093</c:v>
                </c:pt>
                <c:pt idx="116">
                  <c:v>59.696915691179164</c:v>
                </c:pt>
                <c:pt idx="117">
                  <c:v>59.497794502201465</c:v>
                </c:pt>
                <c:pt idx="118">
                  <c:v>59.298391886115191</c:v>
                </c:pt>
                <c:pt idx="119">
                  <c:v>59.098801270342214</c:v>
                </c:pt>
                <c:pt idx="120">
                  <c:v>58.89911447427842</c:v>
                </c:pt>
                <c:pt idx="121">
                  <c:v>58.699421517999717</c:v>
                </c:pt>
                <c:pt idx="122">
                  <c:v>58.499810440127462</c:v>
                </c:pt>
                <c:pt idx="123">
                  <c:v>58.300367125687153</c:v>
                </c:pt>
                <c:pt idx="124">
                  <c:v>58.101175144729389</c:v>
                </c:pt>
                <c:pt idx="125">
                  <c:v>57.902315602409963</c:v>
                </c:pt>
                <c:pt idx="126">
                  <c:v>57.703867001148232</c:v>
                </c:pt>
                <c:pt idx="127">
                  <c:v>57.505905115399543</c:v>
                </c:pt>
                <c:pt idx="128">
                  <c:v>57.308502879489538</c:v>
                </c:pt>
                <c:pt idx="129">
                  <c:v>57.111730288866681</c:v>
                </c:pt>
                <c:pt idx="130">
                  <c:v>56.915654315034566</c:v>
                </c:pt>
                <c:pt idx="131">
                  <c:v>56.720338834329908</c:v>
                </c:pt>
                <c:pt idx="132">
                  <c:v>56.525844570614559</c:v>
                </c:pt>
                <c:pt idx="133">
                  <c:v>56.332229051853268</c:v>
                </c:pt>
                <c:pt idx="134">
                  <c:v>56.139546580453469</c:v>
                </c:pt>
                <c:pt idx="135">
                  <c:v>55.94784821714974</c:v>
                </c:pt>
                <c:pt idx="136">
                  <c:v>55.757181778125755</c:v>
                </c:pt>
                <c:pt idx="137">
                  <c:v>55.567591844980591</c:v>
                </c:pt>
                <c:pt idx="138">
                  <c:v>55.379119787065413</c:v>
                </c:pt>
                <c:pt idx="139">
                  <c:v>55.191803795641562</c:v>
                </c:pt>
                <c:pt idx="140">
                  <c:v>55.005678929242933</c:v>
                </c:pt>
                <c:pt idx="141">
                  <c:v>54.820777169564316</c:v>
                </c:pt>
                <c:pt idx="142">
                  <c:v>54.637127487143964</c:v>
                </c:pt>
                <c:pt idx="143">
                  <c:v>54.454755916063888</c:v>
                </c:pt>
                <c:pt idx="144">
                  <c:v>54.273685636854395</c:v>
                </c:pt>
                <c:pt idx="145">
                  <c:v>54.093937066761562</c:v>
                </c:pt>
                <c:pt idx="146">
                  <c:v>53.915527956517295</c:v>
                </c:pt>
                <c:pt idx="147">
                  <c:v>53.738473492740738</c:v>
                </c:pt>
                <c:pt idx="148">
                  <c:v>53.562786405098144</c:v>
                </c:pt>
                <c:pt idx="149">
                  <c:v>53.388477077354167</c:v>
                </c:pt>
                <c:pt idx="150">
                  <c:v>53.215553661461847</c:v>
                </c:pt>
                <c:pt idx="151">
                  <c:v>53.044022193859689</c:v>
                </c:pt>
                <c:pt idx="152">
                  <c:v>52.873886713172709</c:v>
                </c:pt>
                <c:pt idx="153">
                  <c:v>52.70514937854837</c:v>
                </c:pt>
                <c:pt idx="154">
                  <c:v>52.537810587898491</c:v>
                </c:pt>
                <c:pt idx="155">
                  <c:v>52.371869095362612</c:v>
                </c:pt>
                <c:pt idx="156">
                  <c:v>52.207322127356996</c:v>
                </c:pt>
                <c:pt idx="157">
                  <c:v>52.044165496625233</c:v>
                </c:pt>
                <c:pt idx="158">
                  <c:v>51.882393713760749</c:v>
                </c:pt>
                <c:pt idx="159">
                  <c:v>51.722000095727232</c:v>
                </c:pt>
                <c:pt idx="160">
                  <c:v>51.562976870960128</c:v>
                </c:pt>
                <c:pt idx="161">
                  <c:v>51.40531528068896</c:v>
                </c:pt>
                <c:pt idx="162">
                  <c:v>51.249005676177077</c:v>
                </c:pt>
                <c:pt idx="163">
                  <c:v>51.094037611630554</c:v>
                </c:pt>
                <c:pt idx="164">
                  <c:v>50.940399932581698</c:v>
                </c:pt>
                <c:pt idx="165">
                  <c:v>50.788080859604165</c:v>
                </c:pt>
                <c:pt idx="166">
                  <c:v>50.637068067265126</c:v>
                </c:pt>
                <c:pt idx="167">
                  <c:v>50.487348758266194</c:v>
                </c:pt>
                <c:pt idx="168">
                  <c:v>50.338909732766545</c:v>
                </c:pt>
                <c:pt idx="169">
                  <c:v>50.191737452921139</c:v>
                </c:pt>
                <c:pt idx="170">
                  <c:v>50.045818102701425</c:v>
                </c:pt>
                <c:pt idx="171">
                  <c:v>49.901137643097634</c:v>
                </c:pt>
                <c:pt idx="172">
                  <c:v>49.757681862828676</c:v>
                </c:pt>
                <c:pt idx="173">
                  <c:v>49.615436424709472</c:v>
                </c:pt>
                <c:pt idx="174">
                  <c:v>49.474386907844966</c:v>
                </c:pt>
                <c:pt idx="175">
                  <c:v>49.334518845836421</c:v>
                </c:pt>
                <c:pt idx="176">
                  <c:v>49.195817761197667</c:v>
                </c:pt>
                <c:pt idx="177">
                  <c:v>49.05826919618881</c:v>
                </c:pt>
                <c:pt idx="178">
                  <c:v>48.921858740280328</c:v>
                </c:pt>
                <c:pt idx="179">
                  <c:v>48.786572054464521</c:v>
                </c:pt>
                <c:pt idx="180">
                  <c:v>48.652394892631463</c:v>
                </c:pt>
                <c:pt idx="181">
                  <c:v>48.519313120225263</c:v>
                </c:pt>
                <c:pt idx="182">
                  <c:v>48.387312730393013</c:v>
                </c:pt>
                <c:pt idx="183">
                  <c:v>48.25637985783311</c:v>
                </c:pt>
                <c:pt idx="184">
                  <c:v>48.126500790543197</c:v>
                </c:pt>
                <c:pt idx="185">
                  <c:v>47.997661979659611</c:v>
                </c:pt>
                <c:pt idx="186">
                  <c:v>47.869850047571504</c:v>
                </c:pt>
                <c:pt idx="187">
                  <c:v>47.743051794482874</c:v>
                </c:pt>
                <c:pt idx="188">
                  <c:v>47.617254203585588</c:v>
                </c:pt>
                <c:pt idx="189">
                  <c:v>47.492444444995805</c:v>
                </c:pt>
                <c:pt idx="190">
                  <c:v>47.3686098785954</c:v>
                </c:pt>
                <c:pt idx="191">
                  <c:v>47.245738055909634</c:v>
                </c:pt>
                <c:pt idx="192">
                  <c:v>47.123816721141019</c:v>
                </c:pt>
                <c:pt idx="193">
                  <c:v>47.002833811469635</c:v>
                </c:pt>
                <c:pt idx="194">
                  <c:v>46.882777456719829</c:v>
                </c:pt>
                <c:pt idx="195">
                  <c:v>46.763635978483627</c:v>
                </c:pt>
                <c:pt idx="196">
                  <c:v>46.645397888782185</c:v>
                </c:pt>
                <c:pt idx="197">
                  <c:v>46.528051888338084</c:v>
                </c:pt>
                <c:pt idx="198">
                  <c:v>46.411586864523031</c:v>
                </c:pt>
                <c:pt idx="199">
                  <c:v>46.295991889038469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09-4867-9320-749A0F067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6360960"/>
        <c:axId val="466361616"/>
      </c:scatterChart>
      <c:valAx>
        <c:axId val="466360960"/>
        <c:scaling>
          <c:orientation val="minMax"/>
          <c:max val="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66361616"/>
        <c:crosses val="autoZero"/>
        <c:crossBetween val="midCat"/>
        <c:majorUnit val="50"/>
      </c:valAx>
      <c:valAx>
        <c:axId val="46636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Minimum lamp head front semidiameter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m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66360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Tabelle1!$N$6:$N$205</c:f>
              <c:numCache>
                <c:formatCode>0" mm2sr"</c:formatCode>
                <c:ptCount val="200"/>
                <c:pt idx="0">
                  <c:v>4.7123888625982727E-2</c:v>
                </c:pt>
                <c:pt idx="1">
                  <c:v>0.18849551651927804</c:v>
                </c:pt>
                <c:pt idx="2">
                  <c:v>0.4241146424292116</c:v>
                </c:pt>
                <c:pt idx="3">
                  <c:v>0.75398052109924618</c:v>
                </c:pt>
                <c:pt idx="4">
                  <c:v>1.1780914925598724</c:v>
                </c:pt>
                <c:pt idx="5">
                  <c:v>1.6964444771435543</c:v>
                </c:pt>
                <c:pt idx="6">
                  <c:v>2.3090343850473847</c:v>
                </c:pt>
                <c:pt idx="7">
                  <c:v>3.0158534467294862</c:v>
                </c:pt>
                <c:pt idx="8">
                  <c:v>3.8168904689903371</c:v>
                </c:pt>
                <c:pt idx="9">
                  <c:v>4.7121300206901502</c:v>
                </c:pt>
                <c:pt idx="10">
                  <c:v>5.7015515514552799</c:v>
                </c:pt>
                <c:pt idx="11">
                  <c:v>6.7851284463171808</c:v>
                </c:pt>
                <c:pt idx="12">
                  <c:v>7.9628270189451431</c:v>
                </c:pt>
                <c:pt idx="13">
                  <c:v>9.2346054459432185</c:v>
                </c:pt>
                <c:pt idx="14">
                  <c:v>10.60041264455916</c:v>
                </c:pt>
                <c:pt idx="15">
                  <c:v>12.060187096084922</c:v>
                </c:pt>
                <c:pt idx="16">
                  <c:v>13.61385561720359</c:v>
                </c:pt>
                <c:pt idx="17">
                  <c:v>15.261332081549943</c:v>
                </c:pt>
                <c:pt idx="18">
                  <c:v>17.002516093795592</c:v>
                </c:pt>
                <c:pt idx="19">
                  <c:v>18.837291618641625</c:v>
                </c:pt>
                <c:pt idx="20">
                  <c:v>20.765525567198129</c:v>
                </c:pt>
                <c:pt idx="21">
                  <c:v>22.787066343348997</c:v>
                </c:pt>
                <c:pt idx="22">
                  <c:v>24.901742352840415</c:v>
                </c:pt>
                <c:pt idx="23">
                  <c:v>27.109360477989696</c:v>
                </c:pt>
                <c:pt idx="24">
                  <c:v>29.409704521087182</c:v>
                </c:pt>
                <c:pt idx="25">
                  <c:v>31.802533619755973</c:v>
                </c:pt>
                <c:pt idx="26">
                  <c:v>34.287580637741179</c:v>
                </c:pt>
                <c:pt idx="27">
                  <c:v>36.864550534820296</c:v>
                </c:pt>
                <c:pt idx="28">
                  <c:v>39.533118719759202</c:v>
                </c:pt>
                <c:pt idx="29">
                  <c:v>42.29292939048112</c:v>
                </c:pt>
                <c:pt idx="30">
                  <c:v>45.143593865868816</c:v>
                </c:pt>
                <c:pt idx="31">
                  <c:v>48.084688913881408</c:v>
                </c:pt>
                <c:pt idx="32">
                  <c:v>51.115755080933361</c:v>
                </c:pt>
                <c:pt idx="33">
                  <c:v>54.236295027756697</c:v>
                </c:pt>
                <c:pt idx="34">
                  <c:v>57.445771877240432</c:v>
                </c:pt>
                <c:pt idx="35">
                  <c:v>60.743607580019443</c:v>
                </c:pt>
                <c:pt idx="36">
                  <c:v>64.129181303858019</c:v>
                </c:pt>
                <c:pt idx="37">
                  <c:v>67.601827853146887</c:v>
                </c:pt>
                <c:pt idx="38">
                  <c:v>71.160836125098143</c:v>
                </c:pt>
                <c:pt idx="39">
                  <c:v>74.80544760948159</c:v>
                </c:pt>
                <c:pt idx="40">
                  <c:v>78.534854938994812</c:v>
                </c:pt>
                <c:pt idx="41">
                  <c:v>82.348200497593538</c:v>
                </c:pt>
                <c:pt idx="42">
                  <c:v>86.244575094329477</c:v>
                </c:pt>
                <c:pt idx="43">
                  <c:v>90.223016710443048</c:v>
                </c:pt>
                <c:pt idx="44">
                  <c:v>94.282509327636888</c:v>
                </c:pt>
                <c:pt idx="45">
                  <c:v>98.421981845610517</c:v>
                </c:pt>
                <c:pt idx="46">
                  <c:v>102.64030709706179</c:v>
                </c:pt>
                <c:pt idx="47">
                  <c:v>106.93630096845605</c:v>
                </c:pt>
                <c:pt idx="48">
                  <c:v>111.30872163492262</c:v>
                </c:pt>
                <c:pt idx="49">
                  <c:v>115.75626891766053</c:v>
                </c:pt>
                <c:pt idx="50">
                  <c:v>120.27758377221633</c:v>
                </c:pt>
                <c:pt idx="51">
                  <c:v>124.87124791593246</c:v>
                </c:pt>
                <c:pt idx="52">
                  <c:v>129.53578360275293</c:v>
                </c:pt>
                <c:pt idx="53">
                  <c:v>134.26965355341221</c:v>
                </c:pt>
                <c:pt idx="54">
                  <c:v>139.07126104881391</c:v>
                </c:pt>
                <c:pt idx="55">
                  <c:v>143.93895019413881</c:v>
                </c:pt>
                <c:pt idx="56">
                  <c:v>148.87100636088488</c:v>
                </c:pt>
                <c:pt idx="57">
                  <c:v>153.86565681365363</c:v>
                </c:pt>
                <c:pt idx="58">
                  <c:v>158.92107152804002</c:v>
                </c:pt>
                <c:pt idx="59">
                  <c:v>164.03536420546197</c:v>
                </c:pt>
                <c:pt idx="60">
                  <c:v>169.20659349018217</c:v>
                </c:pt>
                <c:pt idx="61">
                  <c:v>174.43276439311657</c:v>
                </c:pt>
                <c:pt idx="62">
                  <c:v>179.71182992631154</c:v>
                </c:pt>
                <c:pt idx="63">
                  <c:v>185.04169295117532</c:v>
                </c:pt>
                <c:pt idx="64">
                  <c:v>190.42020824270602</c:v>
                </c:pt>
                <c:pt idx="65">
                  <c:v>195.8451847710339</c:v>
                </c:pt>
                <c:pt idx="66">
                  <c:v>201.31438820061777</c:v>
                </c:pt>
                <c:pt idx="67">
                  <c:v>206.82554360639807</c:v>
                </c:pt>
                <c:pt idx="68">
                  <c:v>212.37633840510867</c:v>
                </c:pt>
                <c:pt idx="69">
                  <c:v>217.96442549880442</c:v>
                </c:pt>
                <c:pt idx="70">
                  <c:v>223.58742662646469</c:v>
                </c:pt>
                <c:pt idx="71">
                  <c:v>229.24293591829641</c:v>
                </c:pt>
                <c:pt idx="72">
                  <c:v>234.92852364608783</c:v>
                </c:pt>
                <c:pt idx="73">
                  <c:v>240.64174016166587</c:v>
                </c:pt>
                <c:pt idx="74">
                  <c:v>246.3801200141877</c:v>
                </c:pt>
                <c:pt idx="75">
                  <c:v>252.14118623566998</c:v>
                </c:pt>
                <c:pt idx="76">
                  <c:v>257.92245478282319</c:v>
                </c:pt>
                <c:pt idx="77">
                  <c:v>263.72143912193951</c:v>
                </c:pt>
                <c:pt idx="78">
                  <c:v>269.53565494227126</c:v>
                </c:pt>
                <c:pt idx="79">
                  <c:v>275.36262498206929</c:v>
                </c:pt>
                <c:pt idx="80">
                  <c:v>281.19988395021227</c:v>
                </c:pt>
                <c:pt idx="81">
                  <c:v>287.04498352518135</c:v>
                </c:pt>
                <c:pt idx="82">
                  <c:v>292.8954974120208</c:v>
                </c:pt>
                <c:pt idx="83">
                  <c:v>298.74902643689092</c:v>
                </c:pt>
                <c:pt idx="84">
                  <c:v>304.60320365787419</c:v>
                </c:pt>
                <c:pt idx="85">
                  <c:v>310.4556994698541</c:v>
                </c:pt>
                <c:pt idx="86">
                  <c:v>316.30422668056224</c:v>
                </c:pt>
                <c:pt idx="87">
                  <c:v>322.14654553428511</c:v>
                </c:pt>
                <c:pt idx="88">
                  <c:v>327.9804686592658</c:v>
                </c:pt>
                <c:pt idx="89">
                  <c:v>333.80386591451389</c:v>
                </c:pt>
                <c:pt idx="90">
                  <c:v>339.61466911158561</c:v>
                </c:pt>
                <c:pt idx="91">
                  <c:v>345.41087658690486</c:v>
                </c:pt>
                <c:pt idx="92">
                  <c:v>351.1905576003731</c:v>
                </c:pt>
                <c:pt idx="93">
                  <c:v>356.9518565363843</c:v>
                </c:pt>
                <c:pt idx="94">
                  <c:v>362.69299688389674</c:v>
                </c:pt>
                <c:pt idx="95">
                  <c:v>368.41228497295486</c:v>
                </c:pt>
                <c:pt idx="96">
                  <c:v>374.10811344596351</c:v>
                </c:pt>
                <c:pt idx="97">
                  <c:v>379.77896444312688</c:v>
                </c:pt>
                <c:pt idx="98">
                  <c:v>385.42341248275568</c:v>
                </c:pt>
                <c:pt idx="99">
                  <c:v>391.04012701860734</c:v>
                </c:pt>
                <c:pt idx="100">
                  <c:v>396.62787465807583</c:v>
                </c:pt>
                <c:pt idx="101">
                  <c:v>402.18552102684907</c:v>
                </c:pt>
                <c:pt idx="102">
                  <c:v>407.71203226760645</c:v>
                </c:pt>
                <c:pt idx="103">
                  <c:v>413.20647616244156</c:v>
                </c:pt>
                <c:pt idx="104">
                  <c:v>418.66802287090871</c:v>
                </c:pt>
                <c:pt idx="105">
                  <c:v>424.09594527793718</c:v>
                </c:pt>
                <c:pt idx="106">
                  <c:v>429.48961894827397</c:v>
                </c:pt>
                <c:pt idx="107">
                  <c:v>434.84852168662934</c:v>
                </c:pt>
                <c:pt idx="108">
                  <c:v>440.17223270522487</c:v>
                </c:pt>
                <c:pt idx="109">
                  <c:v>445.46043140303868</c:v>
                </c:pt>
                <c:pt idx="110">
                  <c:v>450.7128957636113</c:v>
                </c:pt>
                <c:pt idx="111">
                  <c:v>455.92950038083217</c:v>
                </c:pt>
                <c:pt idx="112">
                  <c:v>461.11021412464828</c:v>
                </c:pt>
                <c:pt idx="113">
                  <c:v>466.25509746106644</c:v>
                </c:pt>
                <c:pt idx="114">
                  <c:v>471.36429944318485</c:v>
                </c:pt>
                <c:pt idx="115">
                  <c:v>476.43805439220614</c:v>
                </c:pt>
                <c:pt idx="116">
                  <c:v>481.47667828947982</c:v>
                </c:pt>
                <c:pt idx="117">
                  <c:v>486.4805649025464</c:v>
                </c:pt>
                <c:pt idx="118">
                  <c:v>491.45018166988859</c:v>
                </c:pt>
                <c:pt idx="119">
                  <c:v>496.38606537064089</c:v>
                </c:pt>
                <c:pt idx="120">
                  <c:v>501.28881760681691</c:v>
                </c:pt>
                <c:pt idx="121">
                  <c:v>506.15910012669769</c:v>
                </c:pt>
                <c:pt idx="122">
                  <c:v>510.99763001885884</c:v>
                </c:pt>
                <c:pt idx="123">
                  <c:v>515.80517480688718</c:v>
                </c:pt>
                <c:pt idx="124">
                  <c:v>520.58254747516162</c:v>
                </c:pt>
                <c:pt idx="125">
                  <c:v>525.33060145611114</c:v>
                </c:pt>
                <c:pt idx="126">
                  <c:v>530.05022560915336</c:v>
                </c:pt>
                <c:pt idx="127">
                  <c:v>534.7423392210336</c:v>
                </c:pt>
                <c:pt idx="128">
                  <c:v>539.40788705655166</c:v>
                </c:pt>
                <c:pt idx="129">
                  <c:v>544.04783448767046</c:v>
                </c:pt>
                <c:pt idx="130">
                  <c:v>548.6631627277892</c:v>
                </c:pt>
                <c:pt idx="131">
                  <c:v>553.25486419652066</c:v>
                </c:pt>
                <c:pt idx="132">
                  <c:v>557.82393803866796</c:v>
                </c:pt>
                <c:pt idx="133">
                  <c:v>562.37138581927229</c:v>
                </c:pt>
                <c:pt idx="134">
                  <c:v>566.89820741461745</c:v>
                </c:pt>
                <c:pt idx="135">
                  <c:v>571.40539711695715</c:v>
                </c:pt>
                <c:pt idx="136">
                  <c:v>575.89393996849572</c:v>
                </c:pt>
                <c:pt idx="137">
                  <c:v>580.36480833784083</c:v>
                </c:pt>
                <c:pt idx="138">
                  <c:v>584.81895874976692</c:v>
                </c:pt>
                <c:pt idx="139">
                  <c:v>589.25732897673538</c:v>
                </c:pt>
                <c:pt idx="140">
                  <c:v>593.68083539820088</c:v>
                </c:pt>
                <c:pt idx="141">
                  <c:v>598.09037063136509</c:v>
                </c:pt>
                <c:pt idx="142">
                  <c:v>602.48680143469358</c:v>
                </c:pt>
                <c:pt idx="143">
                  <c:v>606.87096688328279</c:v>
                </c:pt>
                <c:pt idx="144">
                  <c:v>611.24367681297474</c:v>
                </c:pt>
                <c:pt idx="145">
                  <c:v>615.60571052811451</c:v>
                </c:pt>
                <c:pt idx="146">
                  <c:v>619.95781576592037</c:v>
                </c:pt>
                <c:pt idx="147">
                  <c:v>624.30070790871412</c:v>
                </c:pt>
                <c:pt idx="148">
                  <c:v>628.63506943367133</c:v>
                </c:pt>
                <c:pt idx="149">
                  <c:v>632.96154958836439</c:v>
                </c:pt>
                <c:pt idx="150">
                  <c:v>637.28076427916449</c:v>
                </c:pt>
                <c:pt idx="151">
                  <c:v>641.59329615855631</c:v>
                </c:pt>
                <c:pt idx="152">
                  <c:v>645.899694896607</c:v>
                </c:pt>
                <c:pt idx="153">
                  <c:v>650.20047762120703</c:v>
                </c:pt>
                <c:pt idx="154">
                  <c:v>654.4961295112812</c:v>
                </c:pt>
                <c:pt idx="155">
                  <c:v>658.78710452693122</c:v>
                </c:pt>
                <c:pt idx="156">
                  <c:v>663.07382626040817</c:v>
                </c:pt>
                <c:pt idx="157">
                  <c:v>667.35668889193539</c:v>
                </c:pt>
                <c:pt idx="158">
                  <c:v>671.63605823467128</c:v>
                </c:pt>
                <c:pt idx="159">
                  <c:v>675.91227285352204</c:v>
                </c:pt>
                <c:pt idx="160">
                  <c:v>680.18564524306476</c:v>
                </c:pt>
                <c:pt idx="161">
                  <c:v>684.45646305050298</c:v>
                </c:pt>
                <c:pt idx="162">
                  <c:v>688.72499033035274</c:v>
                </c:pt>
                <c:pt idx="163">
                  <c:v>692.99146881839181</c:v>
                </c:pt>
                <c:pt idx="164">
                  <c:v>697.25611921332973</c:v>
                </c:pt>
                <c:pt idx="165">
                  <c:v>701.51914245561795</c:v>
                </c:pt>
                <c:pt idx="166">
                  <c:v>705.78072099381359</c:v>
                </c:pt>
                <c:pt idx="167">
                  <c:v>710.04102002993204</c:v>
                </c:pt>
                <c:pt idx="168">
                  <c:v>714.30018873624113</c:v>
                </c:pt>
                <c:pt idx="169">
                  <c:v>718.55836143696183</c:v>
                </c:pt>
                <c:pt idx="170">
                  <c:v>722.81565874932471</c:v>
                </c:pt>
                <c:pt idx="171">
                  <c:v>727.07218867939969</c:v>
                </c:pt>
                <c:pt idx="172">
                  <c:v>731.32804766901222</c:v>
                </c:pt>
                <c:pt idx="173">
                  <c:v>735.58332159094766</c:v>
                </c:pt>
                <c:pt idx="174">
                  <c:v>739.83808669042321</c:v>
                </c:pt>
                <c:pt idx="175">
                  <c:v>744.09241047159094</c:v>
                </c:pt>
                <c:pt idx="176">
                  <c:v>748.34635252846874</c:v>
                </c:pt>
                <c:pt idx="177">
                  <c:v>752.59996532035927</c:v>
                </c:pt>
                <c:pt idx="178">
                  <c:v>756.85329489231742</c:v>
                </c:pt>
                <c:pt idx="179">
                  <c:v>761.10638154173034</c:v>
                </c:pt>
                <c:pt idx="180">
                  <c:v>765.35926043246639</c:v>
                </c:pt>
                <c:pt idx="181">
                  <c:v>769.61196215839789</c:v>
                </c:pt>
                <c:pt idx="182">
                  <c:v>773.86451325837982</c:v>
                </c:pt>
                <c:pt idx="183">
                  <c:v>778.11693668498549</c:v>
                </c:pt>
                <c:pt idx="184">
                  <c:v>782.36925222946627</c:v>
                </c:pt>
                <c:pt idx="185">
                  <c:v>786.6214769055149</c:v>
                </c:pt>
                <c:pt idx="186">
                  <c:v>790.87362529448012</c:v>
                </c:pt>
                <c:pt idx="187">
                  <c:v>795.12570985471154</c:v>
                </c:pt>
                <c:pt idx="188">
                  <c:v>799.37774119769699</c:v>
                </c:pt>
                <c:pt idx="189">
                  <c:v>803.62972833361857</c:v>
                </c:pt>
                <c:pt idx="190">
                  <c:v>807.88167888888472</c:v>
                </c:pt>
                <c:pt idx="191">
                  <c:v>812.13359929811782</c:v>
                </c:pt>
                <c:pt idx="192">
                  <c:v>816.38549497294002</c:v>
                </c:pt>
                <c:pt idx="193">
                  <c:v>820.63737044982304</c:v>
                </c:pt>
                <c:pt idx="194">
                  <c:v>824.88922951910206</c:v>
                </c:pt>
                <c:pt idx="195">
                  <c:v>829.14107533713195</c:v>
                </c:pt>
                <c:pt idx="196">
                  <c:v>833.39291052342844</c:v>
                </c:pt>
                <c:pt idx="197">
                  <c:v>837.64473724448487</c:v>
                </c:pt>
                <c:pt idx="198">
                  <c:v>841.89655728582181</c:v>
                </c:pt>
                <c:pt idx="199">
                  <c:v>846.14837211369286</c:v>
                </c:pt>
              </c:numCache>
            </c:numRef>
          </c:xVal>
          <c:yVal>
            <c:numRef>
              <c:f>Tabelle1!$L$6:$L$205</c:f>
              <c:numCache>
                <c:formatCode>0" lm"</c:formatCode>
                <c:ptCount val="200"/>
                <c:pt idx="0">
                  <c:v>1.0602874734719885</c:v>
                </c:pt>
                <c:pt idx="1">
                  <c:v>2.9452418789717116</c:v>
                </c:pt>
                <c:pt idx="2">
                  <c:v>5.77266743371651</c:v>
                </c:pt>
                <c:pt idx="3">
                  <c:v>9.5425487303812524</c:v>
                </c:pt>
                <c:pt idx="4">
                  <c:v>14.254853267466743</c:v>
                </c:pt>
                <c:pt idx="5">
                  <c:v>19.909522748425346</c:v>
                </c:pt>
                <c:pt idx="6">
                  <c:v>26.506463005045003</c:v>
                </c:pt>
                <c:pt idx="7">
                  <c:v>34.045532640934944</c:v>
                </c:pt>
                <c:pt idx="8">
                  <c:v>42.526530470380088</c:v>
                </c:pt>
                <c:pt idx="9">
                  <c:v>51.949181814690839</c:v>
                </c:pt>
                <c:pt idx="10">
                  <c:v>62.313123709377201</c:v>
                </c:pt>
                <c:pt idx="11">
                  <c:v>73.617889069462564</c:v>
                </c:pt>
                <c:pt idx="12">
                  <c:v>85.862889856156613</c:v>
                </c:pt>
                <c:pt idx="13">
                  <c:v>99.047399285409242</c:v>
                </c:pt>
                <c:pt idx="14">
                  <c:v>113.17053311724028</c:v>
                </c:pt>
                <c:pt idx="15">
                  <c:v>128.23123006396528</c:v>
                </c:pt>
                <c:pt idx="16">
                  <c:v>144.22823135536669</c:v>
                </c:pt>
                <c:pt idx="17">
                  <c:v>161.16005949938585</c:v>
                </c:pt>
                <c:pt idx="18">
                  <c:v>179.02499627795754</c:v>
                </c:pt>
                <c:pt idx="19">
                  <c:v>197.82106001911404</c:v>
                </c:pt>
                <c:pt idx="20">
                  <c:v>217.54598218840786</c:v>
                </c:pt>
                <c:pt idx="21">
                  <c:v>238.19718334500052</c:v>
                </c:pt>
                <c:pt idx="22">
                  <c:v>259.77174851041019</c:v>
                </c:pt>
                <c:pt idx="23">
                  <c:v>282.26640200087644</c:v>
                </c:pt>
                <c:pt idx="24">
                  <c:v>305.67748177756067</c:v>
                </c:pt>
                <c:pt idx="25">
                  <c:v>330.00091337233454</c:v>
                </c:pt>
                <c:pt idx="26">
                  <c:v>355.23218345069091</c:v>
                </c:pt>
                <c:pt idx="27">
                  <c:v>381.36631307732381</c:v>
                </c:pt>
                <c:pt idx="28">
                  <c:v>408.39783075413982</c:v>
                </c:pt>
                <c:pt idx="29">
                  <c:v>436.32074530486079</c:v>
                </c:pt>
                <c:pt idx="30">
                  <c:v>465.12851868493186</c:v>
                </c:pt>
                <c:pt idx="31">
                  <c:v>494.81403880013158</c:v>
                </c:pt>
                <c:pt idx="32">
                  <c:v>525.36959242206603</c:v>
                </c:pt>
                <c:pt idx="33">
                  <c:v>556.78683829358397</c:v>
                </c:pt>
                <c:pt idx="34">
                  <c:v>589.05678052204166</c:v>
                </c:pt>
                <c:pt idx="35">
                  <c:v>622.16974236324415</c:v>
                </c:pt>
                <c:pt idx="36">
                  <c:v>656.11534050374917</c:v>
                </c:pt>
                <c:pt idx="37">
                  <c:v>690.88245995400803</c:v>
                </c:pt>
                <c:pt idx="38">
                  <c:v>726.45922966948763</c:v>
                </c:pt>
                <c:pt idx="39">
                  <c:v>762.83299902142778</c:v>
                </c:pt>
                <c:pt idx="40">
                  <c:v>799.99031524318752</c:v>
                </c:pt>
                <c:pt idx="41">
                  <c:v>837.91690198217646</c:v>
                </c:pt>
                <c:pt idx="42">
                  <c:v>876.59763909110097</c:v>
                </c:pt>
                <c:pt idx="43">
                  <c:v>916.01654379562251</c:v>
                </c:pt>
                <c:pt idx="44">
                  <c:v>956.15675337847597</c:v>
                </c:pt>
                <c:pt idx="45">
                  <c:v>997.00050952256902</c:v>
                </c:pt>
                <c:pt idx="46">
                  <c:v>1038.5291444575225</c:v>
                </c:pt>
                <c:pt idx="47">
                  <c:v>1080.7230690554547</c:v>
                </c:pt>
                <c:pt idx="48">
                  <c:v>1123.5617630225045</c:v>
                </c:pt>
                <c:pt idx="49">
                  <c:v>1167.0237673325621</c:v>
                </c:pt>
                <c:pt idx="50">
                  <c:v>1211.086679048881</c:v>
                </c:pt>
                <c:pt idx="51">
                  <c:v>1255.727148677609</c:v>
                </c:pt>
                <c:pt idx="52">
                  <c:v>1300.9208801947611</c:v>
                </c:pt>
                <c:pt idx="53">
                  <c:v>1346.6426338846898</c:v>
                </c:pt>
                <c:pt idx="54">
                  <c:v>1392.8662321236432</c:v>
                </c:pt>
                <c:pt idx="55">
                  <c:v>1439.5645682364984</c:v>
                </c:pt>
                <c:pt idx="56">
                  <c:v>1486.7096185481566</c:v>
                </c:pt>
                <c:pt idx="57">
                  <c:v>1534.272457743358</c:v>
                </c:pt>
                <c:pt idx="58">
                  <c:v>1582.2232776397902</c:v>
                </c:pt>
                <c:pt idx="59">
                  <c:v>1630.531409469281</c:v>
                </c:pt>
                <c:pt idx="60">
                  <c:v>1679.1653497505818</c:v>
                </c:pt>
                <c:pt idx="61">
                  <c:v>1728.0927898247428</c:v>
                </c:pt>
                <c:pt idx="62">
                  <c:v>1777.2806491103599</c:v>
                </c:pt>
                <c:pt idx="63">
                  <c:v>1826.6951121210318</c:v>
                </c:pt>
                <c:pt idx="64">
                  <c:v>1876.3016692712472</c:v>
                </c:pt>
                <c:pt idx="65">
                  <c:v>1926.0651614796311</c:v>
                </c:pt>
                <c:pt idx="66">
                  <c:v>1975.9498285600773</c:v>
                </c:pt>
                <c:pt idx="67">
                  <c:v>2025.9193613718332</c:v>
                </c:pt>
                <c:pt idx="68">
                  <c:v>2075.9369576791496</c:v>
                </c:pt>
                <c:pt idx="69">
                  <c:v>2125.9653816497494</c:v>
                </c:pt>
                <c:pt idx="70">
                  <c:v>2175.9670268991977</c:v>
                </c:pt>
                <c:pt idx="71">
                  <c:v>2225.9039829653952</c:v>
                </c:pt>
                <c:pt idx="72">
                  <c:v>2275.7381050739759</c:v>
                </c:pt>
                <c:pt idx="73">
                  <c:v>2325.4310870315217</c:v>
                </c:pt>
                <c:pt idx="74">
                  <c:v>2374.944537059368</c:v>
                </c:pt>
                <c:pt idx="75">
                  <c:v>2424.2400563565129</c:v>
                </c:pt>
                <c:pt idx="76">
                  <c:v>2473.2793201559639</c:v>
                </c:pt>
                <c:pt idx="77">
                  <c:v>2522.0241610149333</c:v>
                </c:pt>
                <c:pt idx="78">
                  <c:v>2570.4366540558349</c:v>
                </c:pt>
                <c:pt idx="79">
                  <c:v>2618.4792038522537</c:v>
                </c:pt>
                <c:pt idx="80">
                  <c:v>2666.1146326321737</c:v>
                </c:pt>
                <c:pt idx="81">
                  <c:v>2713.3062694499795</c:v>
                </c:pt>
                <c:pt idx="82">
                  <c:v>2760.0180399593241</c:v>
                </c:pt>
                <c:pt idx="83">
                  <c:v>2806.214556401123</c:v>
                </c:pt>
                <c:pt idx="84">
                  <c:v>2851.8612074048901</c:v>
                </c:pt>
                <c:pt idx="85">
                  <c:v>2896.9242471876441</c:v>
                </c:pt>
                <c:pt idx="86">
                  <c:v>2941.3708837228664</c:v>
                </c:pt>
                <c:pt idx="87">
                  <c:v>2985.1693654427186</c:v>
                </c:pt>
                <c:pt idx="88">
                  <c:v>3028.2890660301264</c:v>
                </c:pt>
                <c:pt idx="89">
                  <c:v>3070.7005668535885</c:v>
                </c:pt>
                <c:pt idx="90">
                  <c:v>3112.375736596839</c:v>
                </c:pt>
                <c:pt idx="91">
                  <c:v>3153.2878076379438</c:v>
                </c:pt>
                <c:pt idx="92">
                  <c:v>3193.4114487381516</c:v>
                </c:pt>
                <c:pt idx="93">
                  <c:v>3232.7228336099597</c:v>
                </c:pt>
                <c:pt idx="94">
                  <c:v>3271.199704946458</c:v>
                </c:pt>
                <c:pt idx="95">
                  <c:v>3308.8214335101175</c:v>
                </c:pt>
                <c:pt idx="96">
                  <c:v>3345.5690718988067</c:v>
                </c:pt>
                <c:pt idx="97">
                  <c:v>3381.4254026299054</c:v>
                </c:pt>
                <c:pt idx="98">
                  <c:v>3416.3749802098914</c:v>
                </c:pt>
                <c:pt idx="99">
                  <c:v>3450.4041668865689</c:v>
                </c:pt>
                <c:pt idx="100">
                  <c:v>3483.5011618140807</c:v>
                </c:pt>
                <c:pt idx="101">
                  <c:v>3515.6560233967771</c:v>
                </c:pt>
                <c:pt idx="102">
                  <c:v>3546.8606846167104</c:v>
                </c:pt>
                <c:pt idx="103">
                  <c:v>3577.1089611907023</c:v>
                </c:pt>
                <c:pt idx="104">
                  <c:v>3606.3965524463224</c:v>
                </c:pt>
                <c:pt idx="105">
                  <c:v>3634.7210348513518</c:v>
                </c:pt>
                <c:pt idx="106">
                  <c:v>3662.0818481780639</c:v>
                </c:pt>
                <c:pt idx="107">
                  <c:v>3688.4802743315036</c:v>
                </c:pt>
                <c:pt idx="108">
                  <c:v>3713.9194089195043</c:v>
                </c:pt>
                <c:pt idx="109">
                  <c:v>3738.4041256909804</c:v>
                </c:pt>
                <c:pt idx="110">
                  <c:v>3761.9410340176373</c:v>
                </c:pt>
                <c:pt idx="111">
                  <c:v>3784.5384296421776</c:v>
                </c:pt>
                <c:pt idx="112">
                  <c:v>3806.2062389628741</c:v>
                </c:pt>
                <c:pt idx="113">
                  <c:v>3826.9559571695663</c:v>
                </c:pt>
                <c:pt idx="114">
                  <c:v>3846.8005805892358</c:v>
                </c:pt>
                <c:pt idx="115">
                  <c:v>3865.7545336398944</c:v>
                </c:pt>
                <c:pt idx="116">
                  <c:v>3883.8335908291165</c:v>
                </c:pt>
                <c:pt idx="117">
                  <c:v>3901.0547942677736</c:v>
                </c:pt>
                <c:pt idx="118">
                  <c:v>3917.4363671999845</c:v>
                </c:pt>
                <c:pt idx="119">
                  <c:v>3932.9976240766591</c:v>
                </c:pt>
                <c:pt idx="120">
                  <c:v>3947.7588777219521</c:v>
                </c:pt>
                <c:pt idx="121">
                  <c:v>3961.7413441592266</c:v>
                </c:pt>
                <c:pt idx="122">
                  <c:v>3974.9670456755416</c:v>
                </c:pt>
                <c:pt idx="123">
                  <c:v>3987.4587127110563</c:v>
                </c:pt>
                <c:pt idx="124">
                  <c:v>3999.2396851620178</c:v>
                </c:pt>
                <c:pt idx="125">
                  <c:v>4010.3338136831271</c:v>
                </c:pt>
                <c:pt idx="126">
                  <c:v>4020.7653615670602</c:v>
                </c:pt>
                <c:pt idx="127">
                  <c:v>4030.5589077659065</c:v>
                </c:pt>
                <c:pt idx="128">
                  <c:v>4039.739251601351</c:v>
                </c:pt>
                <c:pt idx="129">
                  <c:v>4048.3313196878416</c:v>
                </c:pt>
                <c:pt idx="130">
                  <c:v>4056.3600755659781</c:v>
                </c:pt>
                <c:pt idx="131">
                  <c:v>4063.8504325122726</c:v>
                </c:pt>
                <c:pt idx="132">
                  <c:v>4070.8271699566139</c:v>
                </c:pt>
                <c:pt idx="133">
                  <c:v>4077.3148539006638</c:v>
                </c:pt>
                <c:pt idx="134">
                  <c:v>4083.337761689434</c:v>
                </c:pt>
                <c:pt idx="135">
                  <c:v>4088.9198114449614</c:v>
                </c:pt>
                <c:pt idx="136">
                  <c:v>4094.0844964258004</c:v>
                </c:pt>
                <c:pt idx="137">
                  <c:v>4098.8548245295206</c:v>
                </c:pt>
                <c:pt idx="138">
                  <c:v>4103.2532631080703</c:v>
                </c:pt>
                <c:pt idx="139">
                  <c:v>4107.3016892182932</c:v>
                </c:pt>
                <c:pt idx="140">
                  <c:v>4111.0213453825745</c:v>
                </c:pt>
                <c:pt idx="141">
                  <c:v>4114.4328008880793</c:v>
                </c:pt>
                <c:pt idx="142">
                  <c:v>4117.5559186078663</c:v>
                </c:pt>
                <c:pt idx="143">
                  <c:v>4120.4098272836782</c:v>
                </c:pt>
                <c:pt idx="144">
                  <c:v>4123.0128991690153</c:v>
                </c:pt>
                <c:pt idx="145">
                  <c:v>4125.3827328924426</c:v>
                </c:pt>
                <c:pt idx="146">
                  <c:v>4127.5361413654164</c:v>
                </c:pt>
                <c:pt idx="147">
                  <c:v>4129.4891445264893</c:v>
                </c:pt>
                <c:pt idx="148">
                  <c:v>4131.2569666848485</c:v>
                </c:pt>
                <c:pt idx="149">
                  <c:v>4132.8540382009187</c:v>
                </c:pt>
                <c:pt idx="150">
                  <c:v>4134.2940012203944</c:v>
                </c:pt>
                <c:pt idx="151">
                  <c:v>4135.5897191606091</c:v>
                </c:pt>
                <c:pt idx="152">
                  <c:v>4136.7532896346293</c:v>
                </c:pt>
                <c:pt idx="153">
                  <c:v>4137.7960604888704</c:v>
                </c:pt>
                <c:pt idx="154">
                  <c:v>4138.7286486242629</c:v>
                </c:pt>
                <c:pt idx="155">
                  <c:v>4139.5609612689186</c:v>
                </c:pt>
                <c:pt idx="156">
                  <c:v>4140.302219371727</c:v>
                </c:pt>
                <c:pt idx="157">
                  <c:v>4140.9609827910444</c:v>
                </c:pt>
                <c:pt idx="158">
                  <c:v>4141.5451769604961</c:v>
                </c:pt>
                <c:pt idx="159">
                  <c:v>4142.0621207244867</c:v>
                </c:pt>
                <c:pt idx="160">
                  <c:v>4142.5185550491087</c:v>
                </c:pt>
                <c:pt idx="161">
                  <c:v>4142.9206723293628</c:v>
                </c:pt>
                <c:pt idx="162">
                  <c:v>4143.2741460306579</c:v>
                </c:pt>
                <c:pt idx="163">
                  <c:v>4143.5841604211109</c:v>
                </c:pt>
                <c:pt idx="164">
                  <c:v>4143.8554401708398</c:v>
                </c:pt>
                <c:pt idx="165">
                  <c:v>4144.0922796149816</c:v>
                </c:pt>
                <c:pt idx="166">
                  <c:v>4144.2985714981569</c:v>
                </c:pt>
                <c:pt idx="167">
                  <c:v>4144.4778350393317</c:v>
                </c:pt>
                <c:pt idx="168">
                  <c:v>4144.6332431771389</c:v>
                </c:pt>
                <c:pt idx="169">
                  <c:v>4144.7676488765146</c:v>
                </c:pt>
                <c:pt idx="170">
                  <c:v>4144.8836103976782</c:v>
                </c:pt>
                <c:pt idx="171">
                  <c:v>4144.9834154479049</c:v>
                </c:pt>
                <c:pt idx="172">
                  <c:v>4145.0691041549562</c:v>
                </c:pt>
                <c:pt idx="173">
                  <c:v>4145.1424908183544</c:v>
                </c:pt>
                <c:pt idx="174">
                  <c:v>4145.2051844107382</c:v>
                </c:pt>
                <c:pt idx="175">
                  <c:v>4145.2586078162931</c:v>
                </c:pt>
                <c:pt idx="176">
                  <c:v>4145.304015806576</c:v>
                </c:pt>
                <c:pt idx="177">
                  <c:v>4145.3425117659781</c:v>
                </c:pt>
                <c:pt idx="178">
                  <c:v>4145.3750631895327</c:v>
                </c:pt>
                <c:pt idx="179">
                  <c:v>4145.4025159848352</c:v>
                </c:pt>
                <c:pt idx="180">
                  <c:v>4145.4256076174843</c:v>
                </c:pt>
                <c:pt idx="181">
                  <c:v>4145.4449791457755</c:v>
                </c:pt>
                <c:pt idx="182">
                  <c:v>4145.4611861953963</c:v>
                </c:pt>
                <c:pt idx="183">
                  <c:v>4145.4747089287366</c:v>
                </c:pt>
                <c:pt idx="184">
                  <c:v>4145.4859610661233</c:v>
                </c:pt>
                <c:pt idx="185">
                  <c:v>4145.4952980180406</c:v>
                </c:pt>
                <c:pt idx="186">
                  <c:v>4145.5030241881668</c:v>
                </c:pt>
                <c:pt idx="187">
                  <c:v>4145.509399507082</c:v>
                </c:pt>
                <c:pt idx="188">
                  <c:v>4145.5146452557674</c:v>
                </c:pt>
                <c:pt idx="189">
                  <c:v>4145.5189492367172</c:v>
                </c:pt>
                <c:pt idx="190">
                  <c:v>4145.5224703486456</c:v>
                </c:pt>
                <c:pt idx="191">
                  <c:v>4145.5253426185518</c:v>
                </c:pt>
                <c:pt idx="192">
                  <c:v>4145.5276787423345</c:v>
                </c:pt>
                <c:pt idx="193">
                  <c:v>4145.5295731823462</c:v>
                </c:pt>
                <c:pt idx="194">
                  <c:v>4145.5311048673093</c:v>
                </c:pt>
                <c:pt idx="195">
                  <c:v>4145.5323395369387</c:v>
                </c:pt>
                <c:pt idx="196">
                  <c:v>4145.5333317704935</c:v>
                </c:pt>
                <c:pt idx="197">
                  <c:v>4145.5341267353788</c:v>
                </c:pt>
                <c:pt idx="198">
                  <c:v>4145.5347616888457</c:v>
                </c:pt>
                <c:pt idx="199">
                  <c:v>4145.5352672628742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E1-44BD-8F66-E225F5BC77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3131480"/>
        <c:axId val="543132464"/>
      </c:scatterChart>
      <c:valAx>
        <c:axId val="543131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2sr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43132464"/>
        <c:crosses val="autoZero"/>
        <c:crossBetween val="midCat"/>
      </c:valAx>
      <c:valAx>
        <c:axId val="543132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l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43131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4</xdr:row>
      <xdr:rowOff>124705</xdr:rowOff>
    </xdr:from>
    <xdr:to>
      <xdr:col>6</xdr:col>
      <xdr:colOff>619125</xdr:colOff>
      <xdr:row>7</xdr:row>
      <xdr:rowOff>123923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AB0572C-16DF-4774-A2B8-49D5D52A3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886705"/>
          <a:ext cx="2066925" cy="570718"/>
        </a:xfrm>
        <a:prstGeom prst="rect">
          <a:avLst/>
        </a:prstGeom>
      </xdr:spPr>
    </xdr:pic>
    <xdr:clientData/>
  </xdr:twoCellAnchor>
  <xdr:twoCellAnchor>
    <xdr:from>
      <xdr:col>0</xdr:col>
      <xdr:colOff>504825</xdr:colOff>
      <xdr:row>12</xdr:row>
      <xdr:rowOff>95250</xdr:rowOff>
    </xdr:from>
    <xdr:to>
      <xdr:col>6</xdr:col>
      <xdr:colOff>123825</xdr:colOff>
      <xdr:row>35</xdr:row>
      <xdr:rowOff>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C6685BF8-438F-476A-AF31-B48B5CEA8C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452436</xdr:colOff>
      <xdr:row>0</xdr:row>
      <xdr:rowOff>171450</xdr:rowOff>
    </xdr:from>
    <xdr:to>
      <xdr:col>21</xdr:col>
      <xdr:colOff>704849</xdr:colOff>
      <xdr:row>27</xdr:row>
      <xdr:rowOff>114300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6F1FC4D-01E4-415D-AA4D-30141F9AD4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457199</xdr:colOff>
      <xdr:row>28</xdr:row>
      <xdr:rowOff>180974</xdr:rowOff>
    </xdr:from>
    <xdr:to>
      <xdr:col>23</xdr:col>
      <xdr:colOff>561974</xdr:colOff>
      <xdr:row>53</xdr:row>
      <xdr:rowOff>9524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999DC831-B472-4FF2-93C8-16F64ED2D4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EE4E2-E9BB-44A3-9AB2-377489E98B07}">
  <dimension ref="B1:O306"/>
  <sheetViews>
    <sheetView tabSelected="1" zoomScaleNormal="100" workbookViewId="0">
      <selection activeCell="C43" sqref="C43"/>
    </sheetView>
  </sheetViews>
  <sheetFormatPr baseColWidth="10" defaultColWidth="11" defaultRowHeight="14.15" x14ac:dyDescent="0.35"/>
  <cols>
    <col min="1" max="1" width="5.2109375" style="1" customWidth="1"/>
    <col min="2" max="2" width="16.640625" style="9" bestFit="1" customWidth="1"/>
    <col min="3" max="3" width="10" style="1" customWidth="1"/>
    <col min="4" max="16384" width="11" style="1"/>
  </cols>
  <sheetData>
    <row r="1" spans="2:14" x14ac:dyDescent="0.35">
      <c r="L1" s="1" t="s">
        <v>17</v>
      </c>
      <c r="M1" s="17">
        <f>C45</f>
        <v>10</v>
      </c>
    </row>
    <row r="2" spans="2:14" x14ac:dyDescent="0.35">
      <c r="B2" s="9" t="s">
        <v>4</v>
      </c>
      <c r="D2" s="8">
        <v>150</v>
      </c>
    </row>
    <row r="3" spans="2:14" x14ac:dyDescent="0.35">
      <c r="B3" s="9" t="s">
        <v>0</v>
      </c>
      <c r="C3" s="4">
        <v>0.1</v>
      </c>
      <c r="D3" s="5">
        <v>125</v>
      </c>
      <c r="M3" s="1" t="s">
        <v>13</v>
      </c>
      <c r="N3" s="1" t="s">
        <v>20</v>
      </c>
    </row>
    <row r="4" spans="2:14" x14ac:dyDescent="0.35">
      <c r="B4" s="9" t="s">
        <v>0</v>
      </c>
      <c r="C4" s="4">
        <v>0.5</v>
      </c>
      <c r="D4" s="5">
        <v>90</v>
      </c>
      <c r="H4" s="9" t="s">
        <v>0</v>
      </c>
      <c r="I4" s="1" t="s">
        <v>3</v>
      </c>
      <c r="J4" s="1" t="s">
        <v>5</v>
      </c>
      <c r="K4" s="1" t="s">
        <v>6</v>
      </c>
      <c r="L4" s="15" t="s">
        <v>12</v>
      </c>
      <c r="M4" s="1" t="s">
        <v>16</v>
      </c>
      <c r="N4" s="1" t="s">
        <v>14</v>
      </c>
    </row>
    <row r="5" spans="2:14" x14ac:dyDescent="0.35">
      <c r="H5" s="11">
        <v>0</v>
      </c>
      <c r="I5" s="7">
        <f>$D$2*EXP(-0.5*(H5/$D$10)^$D$7)</f>
        <v>150</v>
      </c>
      <c r="J5" s="12">
        <f>PI()*(H6/2)^2</f>
        <v>0.78539816339744828</v>
      </c>
      <c r="K5" s="13">
        <f>I5*J5/1000</f>
        <v>0.11780972450961724</v>
      </c>
      <c r="L5" s="16">
        <f>SUM($K$5:K5)</f>
        <v>0.11780972450961724</v>
      </c>
    </row>
    <row r="6" spans="2:14" x14ac:dyDescent="0.35">
      <c r="B6" s="9" t="s">
        <v>1</v>
      </c>
      <c r="C6" s="2">
        <f>LN(C3)/LN(C4)</f>
        <v>3.3219280948873622</v>
      </c>
      <c r="D6" s="2">
        <f>LN(D3)-LN(D4)</f>
        <v>0.32850406697203649</v>
      </c>
      <c r="H6" s="11">
        <v>1</v>
      </c>
      <c r="I6" s="7">
        <f>$D$2*EXP(-0.5*(H6/$D$10)^$D$7)</f>
        <v>149.99999250148383</v>
      </c>
      <c r="J6" s="12">
        <f>2*PI()*H6*($H$7-$H$6)</f>
        <v>6.2831853071795862</v>
      </c>
      <c r="K6" s="16">
        <f t="shared" ref="K6:K69" si="0">I6*J6/1000</f>
        <v>0.94247774896237124</v>
      </c>
      <c r="L6" s="16">
        <f>SUM($K$5:K6)</f>
        <v>1.0602874734719885</v>
      </c>
      <c r="M6" s="11">
        <f>SQRT(AVERAGE($I$5:I6)*1000/PI()/$M$1)</f>
        <v>69.098829030702603</v>
      </c>
      <c r="N6" s="19">
        <f>(PI()*M6*H6/1000)^2</f>
        <v>4.7123888625982727E-2</v>
      </c>
    </row>
    <row r="7" spans="2:14" x14ac:dyDescent="0.35">
      <c r="B7" s="9" t="s">
        <v>2</v>
      </c>
      <c r="D7" s="3">
        <f>LN(C6)/D6</f>
        <v>3.6545829611656377</v>
      </c>
      <c r="H7" s="11">
        <v>2</v>
      </c>
      <c r="I7" s="7">
        <f t="shared" ref="I7:I69" si="1">$D$2*EXP(-0.5*(H7/$D$10)^$D$7)</f>
        <v>149.99990556906292</v>
      </c>
      <c r="J7" s="12">
        <f t="shared" ref="J7:J70" si="2">2*PI()*H7*($H$7-$H$6)</f>
        <v>12.566370614359172</v>
      </c>
      <c r="K7" s="16">
        <f t="shared" si="0"/>
        <v>1.8849544054997229</v>
      </c>
      <c r="L7" s="16">
        <f>SUM($K$5:K7)</f>
        <v>2.9452418789717116</v>
      </c>
      <c r="M7" s="11">
        <f>SQRT(AVERAGE($I$5:I7)*1000/PI()/$M$1)</f>
        <v>69.098822068482264</v>
      </c>
      <c r="N7" s="19">
        <f t="shared" ref="N7:N70" si="3">(PI()*M7*H7/1000)^2</f>
        <v>0.18849551651927804</v>
      </c>
    </row>
    <row r="8" spans="2:14" x14ac:dyDescent="0.35">
      <c r="H8" s="11">
        <v>3</v>
      </c>
      <c r="I8" s="7">
        <f t="shared" si="1"/>
        <v>149.99958442065963</v>
      </c>
      <c r="J8" s="12">
        <f t="shared" si="2"/>
        <v>18.849555921538759</v>
      </c>
      <c r="K8" s="16">
        <f t="shared" si="0"/>
        <v>2.827425554744798</v>
      </c>
      <c r="L8" s="16">
        <f>SUM($K$5:K8)</f>
        <v>5.77266743371651</v>
      </c>
      <c r="M8" s="11">
        <f>SQRT(AVERAGE($I$5:I8)*1000/PI()/$M$1)</f>
        <v>69.098800094883927</v>
      </c>
      <c r="N8" s="19">
        <f t="shared" si="3"/>
        <v>0.4241146424292116</v>
      </c>
    </row>
    <row r="9" spans="2:14" x14ac:dyDescent="0.35">
      <c r="H9" s="11">
        <v>4</v>
      </c>
      <c r="I9" s="7">
        <f t="shared" si="1"/>
        <v>149.99881080846944</v>
      </c>
      <c r="J9" s="12">
        <f t="shared" si="2"/>
        <v>25.132741228718345</v>
      </c>
      <c r="K9" s="16">
        <f t="shared" si="0"/>
        <v>3.7698812966647428</v>
      </c>
      <c r="L9" s="16">
        <f>SUM($K$5:K9)</f>
        <v>9.5425487303812524</v>
      </c>
      <c r="M9" s="11">
        <f>SQRT(AVERAGE($I$5:I9)*1000/PI()/$M$1)</f>
        <v>69.098751273558776</v>
      </c>
      <c r="N9" s="19">
        <f t="shared" si="3"/>
        <v>0.75398052109924618</v>
      </c>
    </row>
    <row r="10" spans="2:14" x14ac:dyDescent="0.35">
      <c r="B10" s="10" t="s">
        <v>2</v>
      </c>
      <c r="D10" s="6">
        <f>D3/(-2*LN(C3))^(1/$D$7)</f>
        <v>82.305098321531304</v>
      </c>
      <c r="H10" s="11">
        <v>5</v>
      </c>
      <c r="I10" s="7">
        <f t="shared" si="1"/>
        <v>149.99731208630433</v>
      </c>
      <c r="J10" s="12">
        <f t="shared" si="2"/>
        <v>31.415926535897931</v>
      </c>
      <c r="K10" s="16">
        <f t="shared" si="0"/>
        <v>4.7123045370854912</v>
      </c>
      <c r="L10" s="16">
        <f>SUM($K$5:K10)</f>
        <v>14.254853267466743</v>
      </c>
      <c r="M10" s="11">
        <f>SQRT(AVERAGE($I$5:I10)*1000/PI()/$M$1)</f>
        <v>69.098661192568599</v>
      </c>
      <c r="N10" s="19">
        <f t="shared" si="3"/>
        <v>1.1780914925598724</v>
      </c>
    </row>
    <row r="11" spans="2:14" x14ac:dyDescent="0.35">
      <c r="B11" s="10" t="s">
        <v>2</v>
      </c>
      <c r="D11" s="6">
        <f>D4/(-2*LN(C4))^(1/$D$7)</f>
        <v>82.305098321531332</v>
      </c>
      <c r="H11" s="11">
        <v>6</v>
      </c>
      <c r="I11" s="7">
        <f t="shared" si="1"/>
        <v>149.9947665742406</v>
      </c>
      <c r="J11" s="12">
        <f t="shared" si="2"/>
        <v>37.699111843077517</v>
      </c>
      <c r="K11" s="16">
        <f t="shared" si="0"/>
        <v>5.6546694809586011</v>
      </c>
      <c r="L11" s="16">
        <f>SUM($K$5:K11)</f>
        <v>19.909522748425346</v>
      </c>
      <c r="M11" s="11">
        <f>SQRT(AVERAGE($I$5:I11)*1000/PI()/$M$1)</f>
        <v>69.098513090548991</v>
      </c>
      <c r="N11" s="19">
        <f t="shared" si="3"/>
        <v>1.6964444771435543</v>
      </c>
    </row>
    <row r="12" spans="2:14" x14ac:dyDescent="0.35">
      <c r="H12" s="11">
        <v>7</v>
      </c>
      <c r="I12" s="7">
        <f t="shared" si="1"/>
        <v>149.9908073032764</v>
      </c>
      <c r="J12" s="12">
        <f t="shared" si="2"/>
        <v>43.982297150257104</v>
      </c>
      <c r="K12" s="16">
        <f t="shared" si="0"/>
        <v>6.5969402566196562</v>
      </c>
      <c r="L12" s="16">
        <f>SUM($K$5:K12)</f>
        <v>26.506463005045003</v>
      </c>
      <c r="M12" s="11">
        <f>SQRT(AVERAGE($I$5:I12)*1000/PI()/$M$1)</f>
        <v>69.098288020946541</v>
      </c>
      <c r="N12" s="19">
        <f t="shared" si="3"/>
        <v>2.3090343850473847</v>
      </c>
    </row>
    <row r="13" spans="2:14" x14ac:dyDescent="0.35">
      <c r="H13" s="11">
        <v>8</v>
      </c>
      <c r="I13" s="7">
        <f t="shared" si="1"/>
        <v>149.98502485823752</v>
      </c>
      <c r="J13" s="12">
        <f t="shared" si="2"/>
        <v>50.26548245743669</v>
      </c>
      <c r="K13" s="16">
        <f t="shared" si="0"/>
        <v>7.5390696358899438</v>
      </c>
      <c r="L13" s="16">
        <f>SUM($K$5:K13)</f>
        <v>34.045532640934944</v>
      </c>
      <c r="M13" s="11">
        <f>SQRT(AVERAGE($I$5:I13)*1000/PI()/$M$1)</f>
        <v>69.097964979356448</v>
      </c>
      <c r="N13" s="19">
        <f t="shared" si="3"/>
        <v>3.0158534467294862</v>
      </c>
    </row>
    <row r="14" spans="2:14" x14ac:dyDescent="0.35">
      <c r="H14" s="11">
        <v>9</v>
      </c>
      <c r="I14" s="7">
        <f t="shared" si="1"/>
        <v>149.97696965642552</v>
      </c>
      <c r="J14" s="12">
        <f t="shared" si="2"/>
        <v>56.548667764616276</v>
      </c>
      <c r="K14" s="16">
        <f t="shared" si="0"/>
        <v>8.4809978294451422</v>
      </c>
      <c r="L14" s="16">
        <f>SUM($K$5:K14)</f>
        <v>42.526530470380088</v>
      </c>
      <c r="M14" s="11">
        <f>SQRT(AVERAGE($I$5:I14)*1000/PI()/$M$1)</f>
        <v>69.097521006724975</v>
      </c>
      <c r="N14" s="19">
        <f t="shared" si="3"/>
        <v>3.8168904689903371</v>
      </c>
    </row>
    <row r="15" spans="2:14" x14ac:dyDescent="0.35">
      <c r="H15" s="11">
        <v>10</v>
      </c>
      <c r="I15" s="7">
        <f t="shared" si="1"/>
        <v>149.96615384785486</v>
      </c>
      <c r="J15" s="12">
        <f t="shared" si="2"/>
        <v>62.831853071795862</v>
      </c>
      <c r="K15" s="16">
        <f t="shared" si="0"/>
        <v>9.4226513443107507</v>
      </c>
      <c r="L15" s="16">
        <f>SUM($K$5:K15)</f>
        <v>51.949181814690839</v>
      </c>
      <c r="M15" s="11">
        <f>SQRT(AVERAGE($I$5:I15)*1000/PI()/$M$1)</f>
        <v>69.096931275775162</v>
      </c>
      <c r="N15" s="19">
        <f t="shared" si="3"/>
        <v>4.7121300206901502</v>
      </c>
    </row>
    <row r="16" spans="2:14" x14ac:dyDescent="0.35">
      <c r="H16" s="11">
        <v>11</v>
      </c>
      <c r="I16" s="7">
        <f t="shared" si="1"/>
        <v>149.95205295059253</v>
      </c>
      <c r="J16" s="12">
        <f t="shared" si="2"/>
        <v>69.115038378975441</v>
      </c>
      <c r="K16" s="16">
        <f t="shared" si="0"/>
        <v>10.363941894686361</v>
      </c>
      <c r="L16" s="16">
        <f>SUM($K$5:K16)</f>
        <v>62.313123709377201</v>
      </c>
      <c r="M16" s="11">
        <f>SQRT(AVERAGE($I$5:I16)*1000/PI()/$M$1)</f>
        <v>69.096169165274048</v>
      </c>
      <c r="N16" s="19">
        <f t="shared" si="3"/>
        <v>5.7015515514552799</v>
      </c>
    </row>
    <row r="17" spans="8:14" x14ac:dyDescent="0.35">
      <c r="H17" s="11">
        <v>12</v>
      </c>
      <c r="I17" s="7">
        <f t="shared" si="1"/>
        <v>149.93410729596806</v>
      </c>
      <c r="J17" s="12">
        <f t="shared" si="2"/>
        <v>75.398223686155035</v>
      </c>
      <c r="K17" s="16">
        <f t="shared" si="0"/>
        <v>11.304765360085369</v>
      </c>
      <c r="L17" s="16">
        <f>SUM($K$5:K17)</f>
        <v>73.617889069462564</v>
      </c>
      <c r="M17" s="11">
        <f>SQRT(AVERAGE($I$5:I17)*1000/PI()/$M$1)</f>
        <v>69.095206325229711</v>
      </c>
      <c r="N17" s="19">
        <f t="shared" si="3"/>
        <v>6.7851284463171808</v>
      </c>
    </row>
    <row r="18" spans="8:14" x14ac:dyDescent="0.35">
      <c r="H18" s="11">
        <v>13</v>
      </c>
      <c r="I18" s="7">
        <f t="shared" si="1"/>
        <v>149.91172333588503</v>
      </c>
      <c r="J18" s="12">
        <f t="shared" si="2"/>
        <v>81.681408993334628</v>
      </c>
      <c r="K18" s="16">
        <f t="shared" si="0"/>
        <v>12.245000786694053</v>
      </c>
      <c r="L18" s="16">
        <f>SUM($K$5:K18)</f>
        <v>85.862889856156613</v>
      </c>
      <c r="M18" s="11">
        <f>SQRT(AVERAGE($I$5:I18)*1000/PI()/$M$1)</f>
        <v>69.094012735188244</v>
      </c>
      <c r="N18" s="19">
        <f t="shared" si="3"/>
        <v>7.9628270189451431</v>
      </c>
    </row>
    <row r="19" spans="8:14" x14ac:dyDescent="0.35">
      <c r="H19" s="11">
        <v>14</v>
      </c>
      <c r="I19" s="7">
        <f t="shared" si="1"/>
        <v>149.88427485051852</v>
      </c>
      <c r="J19" s="12">
        <f t="shared" si="2"/>
        <v>87.964594300514207</v>
      </c>
      <c r="K19" s="16">
        <f>I19*J19/1000</f>
        <v>13.184509429252627</v>
      </c>
      <c r="L19" s="16">
        <f>SUM($K$5:K19)</f>
        <v>99.047399285409242</v>
      </c>
      <c r="M19" s="11">
        <f>SQRT(AVERAGE($I$5:I19)*1000/PI()/$M$1)</f>
        <v>69.092556757220393</v>
      </c>
      <c r="N19" s="19">
        <f t="shared" si="3"/>
        <v>9.2346054459432185</v>
      </c>
    </row>
    <row r="20" spans="8:14" x14ac:dyDescent="0.35">
      <c r="H20" s="11">
        <v>15</v>
      </c>
      <c r="I20" s="7">
        <f t="shared" si="1"/>
        <v>149.85110408561937</v>
      </c>
      <c r="J20" s="12">
        <f t="shared" si="2"/>
        <v>94.247779607693786</v>
      </c>
      <c r="K20" s="16">
        <f t="shared" si="0"/>
        <v>14.123133831831035</v>
      </c>
      <c r="L20" s="16">
        <f>SUM($K$5:K20)</f>
        <v>113.17053311724028</v>
      </c>
      <c r="M20" s="11">
        <f>SQRT(AVERAGE($I$5:I20)*1000/PI()/$M$1)</f>
        <v>69.090805184801326</v>
      </c>
      <c r="N20" s="19">
        <f t="shared" si="3"/>
        <v>10.60041264455916</v>
      </c>
    </row>
    <row r="21" spans="8:14" x14ac:dyDescent="0.35">
      <c r="H21" s="11">
        <v>16</v>
      </c>
      <c r="I21" s="7">
        <f t="shared" si="1"/>
        <v>149.81152284251871</v>
      </c>
      <c r="J21" s="12">
        <f t="shared" si="2"/>
        <v>100.53096491487338</v>
      </c>
      <c r="K21" s="16">
        <f t="shared" si="0"/>
        <v>15.060696946725001</v>
      </c>
      <c r="L21" s="16">
        <f>SUM($K$5:K21)</f>
        <v>128.23123006396528</v>
      </c>
      <c r="M21" s="11">
        <f>SQRT(AVERAGE($I$5:I21)*1000/PI()/$M$1)</f>
        <v>69.088723288523539</v>
      </c>
      <c r="N21" s="19">
        <f t="shared" si="3"/>
        <v>12.060187096084922</v>
      </c>
    </row>
    <row r="22" spans="8:14" x14ac:dyDescent="0.35">
      <c r="H22" s="11">
        <v>17</v>
      </c>
      <c r="I22" s="7">
        <f t="shared" si="1"/>
        <v>149.76481353964496</v>
      </c>
      <c r="J22" s="12">
        <f t="shared" si="2"/>
        <v>106.81415022205297</v>
      </c>
      <c r="K22" s="16">
        <f t="shared" si="0"/>
        <v>15.997001291401389</v>
      </c>
      <c r="L22" s="16">
        <f>SUM($K$5:K22)</f>
        <v>144.22823135536669</v>
      </c>
      <c r="M22" s="11">
        <f>SQRT(AVERAGE($I$5:I22)*1000/PI()/$M$1)</f>
        <v>69.08627485939553</v>
      </c>
      <c r="N22" s="19">
        <f t="shared" si="3"/>
        <v>13.61385561720359</v>
      </c>
    </row>
    <row r="23" spans="8:14" x14ac:dyDescent="0.35">
      <c r="H23" s="11">
        <v>18</v>
      </c>
      <c r="I23" s="7">
        <f t="shared" si="1"/>
        <v>149.71023026128469</v>
      </c>
      <c r="J23" s="12">
        <f t="shared" si="2"/>
        <v>113.09733552923255</v>
      </c>
      <c r="K23" s="16">
        <f t="shared" si="0"/>
        <v>16.931828144019178</v>
      </c>
      <c r="L23" s="16">
        <f>SUM($K$5:K23)</f>
        <v>161.16005949938585</v>
      </c>
      <c r="M23" s="11">
        <f>SQRT(AVERAGE($I$5:I23)*1000/PI()/$M$1)</f>
        <v>69.083422250343148</v>
      </c>
      <c r="N23" s="19">
        <f t="shared" si="3"/>
        <v>15.261332081549943</v>
      </c>
    </row>
    <row r="24" spans="8:14" x14ac:dyDescent="0.35">
      <c r="H24" s="11">
        <v>19</v>
      </c>
      <c r="I24" s="7">
        <f t="shared" si="1"/>
        <v>149.64699980704671</v>
      </c>
      <c r="J24" s="12">
        <f t="shared" si="2"/>
        <v>119.38052083641213</v>
      </c>
      <c r="K24" s="16">
        <f t="shared" si="0"/>
        <v>17.8649367785717</v>
      </c>
      <c r="L24" s="16">
        <f>SUM($K$5:K24)</f>
        <v>179.02499627795754</v>
      </c>
      <c r="M24" s="11">
        <f>SQRT(AVERAGE($I$5:I24)*1000/PI()/$M$1)</f>
        <v>69.080126416429493</v>
      </c>
      <c r="N24" s="19">
        <f t="shared" si="3"/>
        <v>17.002516093795592</v>
      </c>
    </row>
    <row r="25" spans="8:14" x14ac:dyDescent="0.35">
      <c r="H25" s="11">
        <v>20</v>
      </c>
      <c r="I25" s="7">
        <f t="shared" si="1"/>
        <v>149.57432275376993</v>
      </c>
      <c r="J25" s="12">
        <f t="shared" si="2"/>
        <v>125.66370614359172</v>
      </c>
      <c r="K25" s="16">
        <f t="shared" si="0"/>
        <v>18.796063741156491</v>
      </c>
      <c r="L25" s="16">
        <f>SUM($K$5:K25)</f>
        <v>197.82106001911404</v>
      </c>
      <c r="M25" s="11">
        <f>SQRT(AVERAGE($I$5:I25)*1000/PI()/$M$1)</f>
        <v>69.076346954233514</v>
      </c>
      <c r="N25" s="19">
        <f t="shared" si="3"/>
        <v>18.837291618641625</v>
      </c>
    </row>
    <row r="26" spans="8:14" x14ac:dyDescent="0.35">
      <c r="H26" s="11">
        <v>21</v>
      </c>
      <c r="I26" s="7">
        <f t="shared" si="1"/>
        <v>149.49137454028673</v>
      </c>
      <c r="J26" s="12">
        <f t="shared" si="2"/>
        <v>131.94689145077132</v>
      </c>
      <c r="K26" s="16">
        <f t="shared" si="0"/>
        <v>19.724922169293812</v>
      </c>
      <c r="L26" s="16">
        <f>SUM($K$5:K26)</f>
        <v>217.54598218840786</v>
      </c>
      <c r="M26" s="11">
        <f>SQRT(AVERAGE($I$5:I26)*1000/PI()/$M$1)</f>
        <v>69.072042140767877</v>
      </c>
      <c r="N26" s="19">
        <f t="shared" si="3"/>
        <v>20.765525567198129</v>
      </c>
    </row>
    <row r="27" spans="8:14" x14ac:dyDescent="0.35">
      <c r="H27" s="11">
        <v>22</v>
      </c>
      <c r="I27" s="7">
        <f t="shared" si="1"/>
        <v>149.39730658439947</v>
      </c>
      <c r="J27" s="12">
        <f t="shared" si="2"/>
        <v>138.23007675795088</v>
      </c>
      <c r="K27" s="16">
        <f t="shared" si="0"/>
        <v>20.651201156592659</v>
      </c>
      <c r="L27" s="16">
        <f>SUM($K$5:K27)</f>
        <v>238.19718334500052</v>
      </c>
      <c r="M27" s="11">
        <f>SQRT(AVERAGE($I$5:I27)*1000/PI()/$M$1)</f>
        <v>69.067168972270821</v>
      </c>
      <c r="N27" s="19">
        <f t="shared" si="3"/>
        <v>22.787066343348997</v>
      </c>
    </row>
    <row r="28" spans="8:14" x14ac:dyDescent="0.35">
      <c r="H28" s="11">
        <v>23</v>
      </c>
      <c r="I28" s="7">
        <f t="shared" si="1"/>
        <v>149.29124744057242</v>
      </c>
      <c r="J28" s="12">
        <f t="shared" si="2"/>
        <v>144.51326206513048</v>
      </c>
      <c r="K28" s="16">
        <f t="shared" si="0"/>
        <v>21.57456516540968</v>
      </c>
      <c r="L28" s="16">
        <f>SUM($K$5:K28)</f>
        <v>259.77174851041019</v>
      </c>
      <c r="M28" s="11">
        <f>SQRT(AVERAGE($I$5:I28)*1000/PI()/$M$1)</f>
        <v>69.06168320317029</v>
      </c>
      <c r="N28" s="19">
        <f t="shared" si="3"/>
        <v>24.901742352840415</v>
      </c>
    </row>
    <row r="29" spans="8:14" x14ac:dyDescent="0.35">
      <c r="H29" s="11">
        <v>24</v>
      </c>
      <c r="I29" s="7">
        <f t="shared" si="1"/>
        <v>149.17230400612735</v>
      </c>
      <c r="J29" s="12">
        <f t="shared" si="2"/>
        <v>150.79644737231007</v>
      </c>
      <c r="K29" s="16">
        <f t="shared" si="0"/>
        <v>22.494653490466224</v>
      </c>
      <c r="L29" s="16">
        <f>SUM($K$5:K29)</f>
        <v>282.26640200087644</v>
      </c>
      <c r="M29" s="11">
        <f>SQRT(AVERAGE($I$5:I29)*1000/PI()/$M$1)</f>
        <v>69.055539385488174</v>
      </c>
      <c r="N29" s="19">
        <f t="shared" si="3"/>
        <v>27.109360477989696</v>
      </c>
    </row>
    <row r="30" spans="8:14" x14ac:dyDescent="0.35">
      <c r="H30" s="11">
        <v>25</v>
      </c>
      <c r="I30" s="7">
        <f t="shared" si="1"/>
        <v>149.03956278311995</v>
      </c>
      <c r="J30" s="12">
        <f t="shared" si="2"/>
        <v>157.07963267948966</v>
      </c>
      <c r="K30" s="16">
        <f t="shared" si="0"/>
        <v>23.411079776684218</v>
      </c>
      <c r="L30" s="16">
        <f>SUM($K$5:K30)</f>
        <v>305.67748177756067</v>
      </c>
      <c r="M30" s="11">
        <f>SQRT(AVERAGE($I$5:I30)*1000/PI()/$M$1)</f>
        <v>69.048690908928506</v>
      </c>
      <c r="N30" s="19">
        <f t="shared" si="3"/>
        <v>29.409704521087182</v>
      </c>
    </row>
    <row r="31" spans="8:14" x14ac:dyDescent="0.35">
      <c r="H31" s="11">
        <v>26</v>
      </c>
      <c r="I31" s="7">
        <f t="shared" si="1"/>
        <v>148.89209120253241</v>
      </c>
      <c r="J31" s="12">
        <f t="shared" si="2"/>
        <v>163.36281798666926</v>
      </c>
      <c r="K31" s="16">
        <f t="shared" si="0"/>
        <v>24.323431594773862</v>
      </c>
      <c r="L31" s="16">
        <f>SUM($K$5:K31)</f>
        <v>330.00091337233454</v>
      </c>
      <c r="M31" s="11">
        <f>SQRT(AVERAGE($I$5:I31)*1000/PI()/$M$1)</f>
        <v>69.041090041872849</v>
      </c>
      <c r="N31" s="19">
        <f t="shared" si="3"/>
        <v>31.802533619755973</v>
      </c>
    </row>
    <row r="32" spans="8:14" x14ac:dyDescent="0.35">
      <c r="H32" s="11">
        <v>27</v>
      </c>
      <c r="I32" s="7">
        <f t="shared" si="1"/>
        <v>148.72893901692771</v>
      </c>
      <c r="J32" s="12">
        <f t="shared" si="2"/>
        <v>169.64600329384882</v>
      </c>
      <c r="K32" s="16">
        <f t="shared" si="0"/>
        <v>25.23127007835636</v>
      </c>
      <c r="L32" s="16">
        <f>SUM($K$5:K32)</f>
        <v>355.23218345069091</v>
      </c>
      <c r="M32" s="11">
        <f>SQRT(AVERAGE($I$5:I32)*1000/PI()/$M$1)</f>
        <v>69.032687973488663</v>
      </c>
      <c r="N32" s="19">
        <f t="shared" si="3"/>
        <v>34.287580637741179</v>
      </c>
    </row>
    <row r="33" spans="2:14" x14ac:dyDescent="0.35">
      <c r="H33" s="11">
        <v>28</v>
      </c>
      <c r="I33" s="7">
        <f t="shared" si="1"/>
        <v>148.54913976724907</v>
      </c>
      <c r="J33" s="12">
        <f t="shared" si="2"/>
        <v>175.92918860102841</v>
      </c>
      <c r="K33" s="16">
        <f t="shared" si="0"/>
        <v>26.134129626632895</v>
      </c>
      <c r="L33" s="16">
        <f>SUM($K$5:K33)</f>
        <v>381.36631307732381</v>
      </c>
      <c r="M33" s="11">
        <f>SQRT(AVERAGE($I$5:I33)*1000/PI()/$M$1)</f>
        <v>69.023434857141254</v>
      </c>
      <c r="N33" s="19">
        <f t="shared" si="3"/>
        <v>36.864550534820296</v>
      </c>
    </row>
    <row r="34" spans="2:14" x14ac:dyDescent="0.35">
      <c r="H34" s="11">
        <v>29</v>
      </c>
      <c r="I34" s="7">
        <f t="shared" si="1"/>
        <v>148.3517123290074</v>
      </c>
      <c r="J34" s="12">
        <f t="shared" si="2"/>
        <v>182.21237390820801</v>
      </c>
      <c r="K34" s="16">
        <f t="shared" si="0"/>
        <v>27.031517676816009</v>
      </c>
      <c r="L34" s="16">
        <f>SUM($K$5:K34)</f>
        <v>408.39783075413982</v>
      </c>
      <c r="M34" s="11">
        <f>SQRT(AVERAGE($I$5:I34)*1000/PI()/$M$1)</f>
        <v>69.013279855286854</v>
      </c>
      <c r="N34" s="19">
        <f t="shared" si="3"/>
        <v>39.533118719759202</v>
      </c>
    </row>
    <row r="35" spans="2:14" x14ac:dyDescent="0.35">
      <c r="H35" s="11">
        <v>30</v>
      </c>
      <c r="I35" s="7">
        <f t="shared" si="1"/>
        <v>148.13566254266192</v>
      </c>
      <c r="J35" s="12">
        <f t="shared" si="2"/>
        <v>188.49555921538757</v>
      </c>
      <c r="K35" s="16">
        <f t="shared" si="0"/>
        <v>27.922914550721</v>
      </c>
      <c r="L35" s="16">
        <f>SUM($K$5:K35)</f>
        <v>436.32074530486079</v>
      </c>
      <c r="M35" s="11">
        <f>SQRT(AVERAGE($I$5:I35)*1000/PI()/$M$1)</f>
        <v>69.002171186012234</v>
      </c>
      <c r="N35" s="19">
        <f t="shared" si="3"/>
        <v>42.29292939048112</v>
      </c>
    </row>
    <row r="36" spans="2:14" x14ac:dyDescent="0.35">
      <c r="H36" s="11">
        <v>31</v>
      </c>
      <c r="I36" s="7">
        <f t="shared" si="1"/>
        <v>147.89998493256229</v>
      </c>
      <c r="J36" s="12">
        <f t="shared" si="2"/>
        <v>194.77874452256717</v>
      </c>
      <c r="K36" s="16">
        <f t="shared" si="0"/>
        <v>28.807773380071083</v>
      </c>
      <c r="L36" s="16">
        <f>SUM($K$5:K36)</f>
        <v>465.12851868493186</v>
      </c>
      <c r="M36" s="11">
        <f>SQRT(AVERAGE($I$5:I36)*1000/PI()/$M$1)</f>
        <v>68.990056171374846</v>
      </c>
      <c r="N36" s="19">
        <f t="shared" si="3"/>
        <v>45.143593865868816</v>
      </c>
    </row>
    <row r="37" spans="2:14" x14ac:dyDescent="0.35">
      <c r="H37" s="11">
        <v>32</v>
      </c>
      <c r="I37" s="7">
        <f t="shared" si="1"/>
        <v>147.64366451837265</v>
      </c>
      <c r="J37" s="12">
        <f t="shared" si="2"/>
        <v>201.06192982974676</v>
      </c>
      <c r="K37" s="16">
        <f t="shared" si="0"/>
        <v>29.685520115199715</v>
      </c>
      <c r="L37" s="16">
        <f>SUM($K$5:K37)</f>
        <v>494.81403880013158</v>
      </c>
      <c r="M37" s="11">
        <f>SQRT(AVERAGE($I$5:I37)*1000/PI()/$M$1)</f>
        <v>68.976881287688272</v>
      </c>
      <c r="N37" s="19">
        <f t="shared" si="3"/>
        <v>48.084688913881408</v>
      </c>
    </row>
    <row r="38" spans="2:14" x14ac:dyDescent="0.35">
      <c r="B38" s="1" t="s">
        <v>7</v>
      </c>
      <c r="C38" s="14">
        <f>SUM(K:K)</f>
        <v>4145.5352672628742</v>
      </c>
      <c r="D38" s="1" t="s">
        <v>9</v>
      </c>
      <c r="H38" s="11">
        <v>33</v>
      </c>
      <c r="I38" s="7">
        <f t="shared" si="1"/>
        <v>147.36567872243461</v>
      </c>
      <c r="J38" s="12">
        <f t="shared" si="2"/>
        <v>207.34511513692635</v>
      </c>
      <c r="K38" s="16">
        <f t="shared" si="0"/>
        <v>30.5555536219345</v>
      </c>
      <c r="L38" s="16">
        <f>SUM($K$5:K38)</f>
        <v>525.36959242206603</v>
      </c>
      <c r="M38" s="11">
        <f>SQRT(AVERAGE($I$5:I38)*1000/PI()/$M$1)</f>
        <v>68.962592217886339</v>
      </c>
      <c r="N38" s="19">
        <f t="shared" si="3"/>
        <v>51.115755080933361</v>
      </c>
    </row>
    <row r="39" spans="2:14" x14ac:dyDescent="0.35">
      <c r="B39" s="1"/>
      <c r="H39" s="11">
        <v>34</v>
      </c>
      <c r="I39" s="7">
        <f t="shared" si="1"/>
        <v>147.06499937604471</v>
      </c>
      <c r="J39" s="12">
        <f t="shared" si="2"/>
        <v>213.62830044410595</v>
      </c>
      <c r="K39" s="16">
        <f t="shared" si="0"/>
        <v>31.417245871517935</v>
      </c>
      <c r="L39" s="16">
        <f>SUM($K$5:K39)</f>
        <v>556.78683829358397</v>
      </c>
      <c r="M39" s="11">
        <f>SQRT(AVERAGE($I$5:I39)*1000/PI()/$M$1)</f>
        <v>68.947133906091324</v>
      </c>
      <c r="N39" s="19">
        <f t="shared" si="3"/>
        <v>54.236295027756697</v>
      </c>
    </row>
    <row r="40" spans="2:14" x14ac:dyDescent="0.35">
      <c r="B40" s="1" t="s">
        <v>8</v>
      </c>
      <c r="C40" s="14">
        <f>2*3.14*D10^2*D2/1000</f>
        <v>6381.2297155533533</v>
      </c>
      <c r="D40" s="22" t="s">
        <v>21</v>
      </c>
      <c r="H40" s="11">
        <v>35</v>
      </c>
      <c r="I40" s="7">
        <f t="shared" si="1"/>
        <v>146.74059482711235</v>
      </c>
      <c r="J40" s="12">
        <f t="shared" si="2"/>
        <v>219.91148575128551</v>
      </c>
      <c r="K40" s="16">
        <f t="shared" si="0"/>
        <v>32.269942228457673</v>
      </c>
      <c r="L40" s="16">
        <f>SUM($K$5:K40)</f>
        <v>589.05678052204166</v>
      </c>
      <c r="M40" s="11">
        <f>SQRT(AVERAGE($I$5:I40)*1000/PI()/$M$1)</f>
        <v>68.930450614500842</v>
      </c>
      <c r="N40" s="19">
        <f t="shared" si="3"/>
        <v>57.445771877240432</v>
      </c>
    </row>
    <row r="41" spans="2:14" x14ac:dyDescent="0.35">
      <c r="H41" s="11">
        <v>36</v>
      </c>
      <c r="I41" s="7">
        <f t="shared" si="1"/>
        <v>146.39143215113006</v>
      </c>
      <c r="J41" s="12">
        <f t="shared" si="2"/>
        <v>226.1946710584651</v>
      </c>
      <c r="K41" s="16">
        <f t="shared" si="0"/>
        <v>33.112961841202477</v>
      </c>
      <c r="L41" s="16">
        <f>SUM($K$5:K41)</f>
        <v>622.16974236324415</v>
      </c>
      <c r="M41" s="11">
        <f>SQRT(AVERAGE($I$5:I41)*1000/PI()/$M$1)</f>
        <v>68.912485982699678</v>
      </c>
      <c r="N41" s="19">
        <f t="shared" si="3"/>
        <v>60.743607580019443</v>
      </c>
    </row>
    <row r="42" spans="2:14" x14ac:dyDescent="0.35">
      <c r="B42" s="1" t="s">
        <v>10</v>
      </c>
      <c r="C42" s="4">
        <v>1</v>
      </c>
      <c r="H42" s="11">
        <v>37</v>
      </c>
      <c r="I42" s="7">
        <f t="shared" si="1"/>
        <v>146.01647946682232</v>
      </c>
      <c r="J42" s="12">
        <f t="shared" si="2"/>
        <v>232.4778563656447</v>
      </c>
      <c r="K42" s="16">
        <f t="shared" si="0"/>
        <v>33.945598140505027</v>
      </c>
      <c r="L42" s="16">
        <f>SUM($K$5:K42)</f>
        <v>656.11534050374917</v>
      </c>
      <c r="M42" s="11">
        <f>SQRT(AVERAGE($I$5:I42)*1000/PI()/$M$1)</f>
        <v>68.893183089492368</v>
      </c>
      <c r="N42" s="19">
        <f t="shared" si="3"/>
        <v>64.129181303858019</v>
      </c>
    </row>
    <row r="43" spans="2:14" x14ac:dyDescent="0.35">
      <c r="B43" s="1" t="s">
        <v>11</v>
      </c>
      <c r="C43" s="14">
        <f>C38/C42</f>
        <v>4145.5352672628742</v>
      </c>
      <c r="H43" s="11">
        <v>38</v>
      </c>
      <c r="I43" s="7">
        <f t="shared" si="1"/>
        <v>145.61470835723864</v>
      </c>
      <c r="J43" s="12">
        <f t="shared" si="2"/>
        <v>238.76104167282426</v>
      </c>
      <c r="K43" s="16">
        <f t="shared" si="0"/>
        <v>34.767119450258804</v>
      </c>
      <c r="L43" s="16">
        <f>SUM($K$5:K43)</f>
        <v>690.88245995400803</v>
      </c>
      <c r="M43" s="11">
        <f>SQRT(AVERAGE($I$5:I43)*1000/PI()/$M$1)</f>
        <v>68.872484517343281</v>
      </c>
      <c r="N43" s="19">
        <f t="shared" si="3"/>
        <v>67.601827853146887</v>
      </c>
    </row>
    <row r="44" spans="2:14" x14ac:dyDescent="0.35">
      <c r="E44" s="1" t="s">
        <v>15</v>
      </c>
      <c r="H44" s="11">
        <v>39</v>
      </c>
      <c r="I44" s="7">
        <f t="shared" si="1"/>
        <v>145.18509639642605</v>
      </c>
      <c r="J44" s="12">
        <f t="shared" si="2"/>
        <v>245.04422698000386</v>
      </c>
      <c r="K44" s="16">
        <f t="shared" si="0"/>
        <v>35.576769715479571</v>
      </c>
      <c r="L44" s="16">
        <f>SUM($K$5:K44)</f>
        <v>726.45922966948763</v>
      </c>
      <c r="M44" s="11">
        <f>SQRT(AVERAGE($I$5:I44)*1000/PI()/$M$1)</f>
        <v>68.850332419500489</v>
      </c>
      <c r="N44" s="19">
        <f t="shared" si="3"/>
        <v>71.160836125098143</v>
      </c>
    </row>
    <row r="45" spans="2:14" x14ac:dyDescent="0.35">
      <c r="B45" s="1" t="s">
        <v>18</v>
      </c>
      <c r="C45" s="18">
        <v>10</v>
      </c>
      <c r="E45" s="20">
        <f>$C$43/C45</f>
        <v>414.55352672628743</v>
      </c>
      <c r="H45" s="11">
        <v>40</v>
      </c>
      <c r="I45" s="7">
        <f t="shared" si="1"/>
        <v>144.72662978114414</v>
      </c>
      <c r="J45" s="12">
        <f t="shared" si="2"/>
        <v>251.32741228718345</v>
      </c>
      <c r="K45" s="16">
        <f t="shared" si="0"/>
        <v>36.373769351940176</v>
      </c>
      <c r="L45" s="16">
        <f>SUM($K$5:K45)</f>
        <v>762.83299902142778</v>
      </c>
      <c r="M45" s="11">
        <f>SQRT(AVERAGE($I$5:I45)*1000/PI()/$M$1)</f>
        <v>68.826668589869485</v>
      </c>
      <c r="N45" s="19">
        <f t="shared" si="3"/>
        <v>74.80544760948159</v>
      </c>
    </row>
    <row r="46" spans="2:14" x14ac:dyDescent="0.35">
      <c r="B46" s="1" t="s">
        <v>19</v>
      </c>
      <c r="C46" s="18">
        <v>100</v>
      </c>
      <c r="E46" s="20">
        <f>$C$43/C46</f>
        <v>41.455352672628742</v>
      </c>
      <c r="H46" s="11">
        <v>41</v>
      </c>
      <c r="I46" s="7">
        <f t="shared" si="1"/>
        <v>144.23830606638367</v>
      </c>
      <c r="J46" s="12">
        <f t="shared" si="2"/>
        <v>257.61059759436301</v>
      </c>
      <c r="K46" s="16">
        <f t="shared" si="0"/>
        <v>37.157316221759736</v>
      </c>
      <c r="L46" s="16">
        <f>SUM($K$5:K46)</f>
        <v>799.99031524318752</v>
      </c>
      <c r="M46" s="11">
        <f>SQRT(AVERAGE($I$5:I46)*1000/PI()/$M$1)</f>
        <v>68.801434535691897</v>
      </c>
      <c r="N46" s="19">
        <f t="shared" si="3"/>
        <v>78.534854938994812</v>
      </c>
    </row>
    <row r="47" spans="2:14" x14ac:dyDescent="0.35">
      <c r="H47" s="11">
        <v>42</v>
      </c>
      <c r="I47" s="7">
        <f t="shared" si="1"/>
        <v>143.7191370027052</v>
      </c>
      <c r="J47" s="12">
        <f t="shared" si="2"/>
        <v>263.89378290154264</v>
      </c>
      <c r="K47" s="16">
        <f t="shared" si="0"/>
        <v>37.926586738988945</v>
      </c>
      <c r="L47" s="16">
        <f>SUM($K$5:K47)</f>
        <v>837.91690198217646</v>
      </c>
      <c r="M47" s="11">
        <f>SQRT(AVERAGE($I$5:I47)*1000/PI()/$M$1)</f>
        <v>68.774571553073315</v>
      </c>
      <c r="N47" s="19">
        <f t="shared" si="3"/>
        <v>82.348200497593538</v>
      </c>
    </row>
    <row r="48" spans="2:14" x14ac:dyDescent="0.35">
      <c r="H48" s="11">
        <v>43</v>
      </c>
      <c r="I48" s="7">
        <f t="shared" si="1"/>
        <v>143.1681514726383</v>
      </c>
      <c r="J48" s="12">
        <f t="shared" si="2"/>
        <v>270.1769682087222</v>
      </c>
      <c r="K48" s="16">
        <f t="shared" si="0"/>
        <v>38.680737108924518</v>
      </c>
      <c r="L48" s="16">
        <f>SUM($K$5:K48)</f>
        <v>876.59763909110097</v>
      </c>
      <c r="M48" s="11">
        <f>SQRT(AVERAGE($I$5:I48)*1000/PI()/$M$1)</f>
        <v>68.746020805392206</v>
      </c>
      <c r="N48" s="19">
        <f t="shared" si="3"/>
        <v>86.244575094329477</v>
      </c>
    </row>
    <row r="49" spans="8:14" x14ac:dyDescent="0.35">
      <c r="H49" s="11">
        <v>44</v>
      </c>
      <c r="I49" s="7">
        <f t="shared" si="1"/>
        <v>142.58439852256751</v>
      </c>
      <c r="J49" s="12">
        <f t="shared" si="2"/>
        <v>276.46015351590177</v>
      </c>
      <c r="K49" s="16">
        <f t="shared" si="0"/>
        <v>39.41890470452153</v>
      </c>
      <c r="L49" s="16">
        <f>SUM($K$5:K49)</f>
        <v>916.01654379562251</v>
      </c>
      <c r="M49" s="11">
        <f>SQRT(AVERAGE($I$5:I49)*1000/PI()/$M$1)</f>
        <v>68.715723404609946</v>
      </c>
      <c r="N49" s="19">
        <f t="shared" si="3"/>
        <v>90.223016710443048</v>
      </c>
    </row>
    <row r="50" spans="8:14" x14ac:dyDescent="0.35">
      <c r="H50" s="11">
        <v>45</v>
      </c>
      <c r="I50" s="7">
        <f t="shared" si="1"/>
        <v>141.96695048568427</v>
      </c>
      <c r="J50" s="12">
        <f t="shared" si="2"/>
        <v>282.74333882308139</v>
      </c>
      <c r="K50" s="16">
        <f t="shared" si="0"/>
        <v>40.140209582853444</v>
      </c>
      <c r="L50" s="16">
        <f>SUM($K$5:K50)</f>
        <v>956.15675337847597</v>
      </c>
      <c r="M50" s="11">
        <f>SQRT(AVERAGE($I$5:I50)*1000/PI()/$M$1)</f>
        <v>68.683620495489009</v>
      </c>
      <c r="N50" s="19">
        <f t="shared" si="3"/>
        <v>94.282509327636888</v>
      </c>
    </row>
    <row r="51" spans="8:14" x14ac:dyDescent="0.35">
      <c r="H51" s="11">
        <v>46</v>
      </c>
      <c r="I51" s="7">
        <f t="shared" si="1"/>
        <v>141.31490619070408</v>
      </c>
      <c r="J51" s="12">
        <f t="shared" si="2"/>
        <v>289.02652413026095</v>
      </c>
      <c r="K51" s="16">
        <f t="shared" si="0"/>
        <v>40.843756144093092</v>
      </c>
      <c r="L51" s="16">
        <f>SUM($K$5:K51)</f>
        <v>997.00050952256902</v>
      </c>
      <c r="M51" s="11">
        <f>SQRT(AVERAGE($I$5:I51)*1000/PI()/$M$1)</f>
        <v>68.64965334271281</v>
      </c>
      <c r="N51" s="19">
        <f t="shared" si="3"/>
        <v>98.421981845610517</v>
      </c>
    </row>
    <row r="52" spans="8:14" x14ac:dyDescent="0.35">
      <c r="H52" s="11">
        <v>47</v>
      </c>
      <c r="I52" s="7">
        <f t="shared" si="1"/>
        <v>140.62739425014081</v>
      </c>
      <c r="J52" s="12">
        <f t="shared" si="2"/>
        <v>295.30970943744057</v>
      </c>
      <c r="K52" s="16">
        <f t="shared" si="0"/>
        <v>41.528634934953487</v>
      </c>
      <c r="L52" s="16">
        <f>SUM($K$5:K52)</f>
        <v>1038.5291444575225</v>
      </c>
      <c r="M52" s="11">
        <f>SQRT(AVERAGE($I$5:I52)*1000/PI()/$M$1)</f>
        <v>68.613763420886841</v>
      </c>
      <c r="N52" s="19">
        <f t="shared" si="3"/>
        <v>102.64030709706179</v>
      </c>
    </row>
    <row r="53" spans="8:14" x14ac:dyDescent="0.35">
      <c r="H53" s="11">
        <v>48</v>
      </c>
      <c r="I53" s="7">
        <f t="shared" si="1"/>
        <v>139.90357642099193</v>
      </c>
      <c r="J53" s="12">
        <f t="shared" si="2"/>
        <v>301.59289474462014</v>
      </c>
      <c r="K53" s="16">
        <f t="shared" si="0"/>
        <v>42.193924597932138</v>
      </c>
      <c r="L53" s="16">
        <f>SUM($K$5:K53)</f>
        <v>1080.7230690554547</v>
      </c>
      <c r="M53" s="11">
        <f>SQRT(AVERAGE($I$5:I53)*1000/PI()/$M$1)</f>
        <v>68.575892507386044</v>
      </c>
      <c r="N53" s="19">
        <f t="shared" si="3"/>
        <v>106.93630096845605</v>
      </c>
    </row>
    <row r="54" spans="8:14" x14ac:dyDescent="0.35">
      <c r="H54" s="11">
        <v>49</v>
      </c>
      <c r="I54" s="7">
        <f t="shared" si="1"/>
        <v>139.14265102973269</v>
      </c>
      <c r="J54" s="12">
        <f t="shared" si="2"/>
        <v>307.8760800517997</v>
      </c>
      <c r="K54" s="16">
        <f t="shared" si="0"/>
        <v>42.838693967049615</v>
      </c>
      <c r="L54" s="16">
        <f>SUM($K$5:K54)</f>
        <v>1123.5617630225045</v>
      </c>
      <c r="M54" s="11">
        <f>SQRT(AVERAGE($I$5:I54)*1000/PI()/$M$1)</f>
        <v>68.535982777998044</v>
      </c>
      <c r="N54" s="19">
        <f t="shared" si="3"/>
        <v>111.30872163492262</v>
      </c>
    </row>
    <row r="55" spans="8:14" x14ac:dyDescent="0.35">
      <c r="H55" s="11">
        <v>50</v>
      </c>
      <c r="I55" s="7">
        <f t="shared" si="1"/>
        <v>138.34385645253869</v>
      </c>
      <c r="J55" s="12">
        <f t="shared" si="2"/>
        <v>314.15926535897933</v>
      </c>
      <c r="K55" s="16">
        <f t="shared" si="0"/>
        <v>43.462004310057644</v>
      </c>
      <c r="L55" s="16">
        <f>SUM($K$5:K55)</f>
        <v>1167.0237673325621</v>
      </c>
      <c r="M55" s="11">
        <f>SQRT(AVERAGE($I$5:I55)*1000/PI()/$M$1)</f>
        <v>68.493976905296194</v>
      </c>
      <c r="N55" s="19">
        <f t="shared" si="3"/>
        <v>115.75626891766053</v>
      </c>
    </row>
    <row r="56" spans="8:14" x14ac:dyDescent="0.35">
      <c r="H56" s="11">
        <v>51</v>
      </c>
      <c r="I56" s="7">
        <f t="shared" si="1"/>
        <v>137.50647464066554</v>
      </c>
      <c r="J56" s="12">
        <f t="shared" si="2"/>
        <v>320.44245066615889</v>
      </c>
      <c r="K56" s="16">
        <f t="shared" si="0"/>
        <v>44.062911716318901</v>
      </c>
      <c r="L56" s="16">
        <f>SUM($K$5:K56)</f>
        <v>1211.086679048881</v>
      </c>
      <c r="M56" s="11">
        <f>SQRT(AVERAGE($I$5:I56)*1000/PI()/$M$1)</f>
        <v>68.44981815965987</v>
      </c>
      <c r="N56" s="19">
        <f t="shared" si="3"/>
        <v>120.27758377221633</v>
      </c>
    </row>
    <row r="57" spans="8:14" x14ac:dyDescent="0.35">
      <c r="H57" s="11">
        <v>52</v>
      </c>
      <c r="I57" s="7">
        <f t="shared" si="1"/>
        <v>136.62983467991663</v>
      </c>
      <c r="J57" s="12">
        <f t="shared" si="2"/>
        <v>326.72563597333851</v>
      </c>
      <c r="K57" s="16">
        <f t="shared" si="0"/>
        <v>44.640469628727864</v>
      </c>
      <c r="L57" s="16">
        <f>SUM($K$5:K57)</f>
        <v>1255.727148677609</v>
      </c>
      <c r="M57" s="11">
        <f>SQRT(AVERAGE($I$5:I57)*1000/PI()/$M$1)</f>
        <v>68.403450512842539</v>
      </c>
      <c r="N57" s="19">
        <f t="shared" si="3"/>
        <v>124.87124791593246</v>
      </c>
    </row>
    <row r="58" spans="8:14" x14ac:dyDescent="0.35">
      <c r="H58" s="11">
        <v>53</v>
      </c>
      <c r="I58" s="7">
        <f t="shared" si="1"/>
        <v>135.71331637212705</v>
      </c>
      <c r="J58" s="12">
        <f t="shared" si="2"/>
        <v>333.00882128051808</v>
      </c>
      <c r="K58" s="16">
        <f t="shared" si="0"/>
        <v>45.193731517152067</v>
      </c>
      <c r="L58" s="16">
        <f>SUM($K$5:K58)</f>
        <v>1300.9208801947611</v>
      </c>
      <c r="M58" s="11">
        <f>SQRT(AVERAGE($I$5:I58)*1000/PI()/$M$1)</f>
        <v>68.354818743970498</v>
      </c>
      <c r="N58" s="19">
        <f t="shared" si="3"/>
        <v>129.53578360275293</v>
      </c>
    </row>
    <row r="59" spans="8:14" x14ac:dyDescent="0.35">
      <c r="H59" s="11">
        <v>54</v>
      </c>
      <c r="I59" s="7">
        <f t="shared" si="1"/>
        <v>134.75635382559699</v>
      </c>
      <c r="J59" s="12">
        <f t="shared" si="2"/>
        <v>339.29200658769764</v>
      </c>
      <c r="K59" s="16">
        <f t="shared" si="0"/>
        <v>45.721753689928569</v>
      </c>
      <c r="L59" s="16">
        <f>SUM($K$5:K59)</f>
        <v>1346.6426338846898</v>
      </c>
      <c r="M59" s="11">
        <f>SQRT(AVERAGE($I$5:I59)*1000/PI()/$M$1)</f>
        <v>68.303868547837439</v>
      </c>
      <c r="N59" s="19">
        <f t="shared" si="3"/>
        <v>134.26965355341221</v>
      </c>
    </row>
    <row r="60" spans="8:14" x14ac:dyDescent="0.35">
      <c r="H60" s="11">
        <v>55</v>
      </c>
      <c r="I60" s="7">
        <f t="shared" si="1"/>
        <v>133.75843904042267</v>
      </c>
      <c r="J60" s="12">
        <f t="shared" si="2"/>
        <v>345.57519189487726</v>
      </c>
      <c r="K60" s="16">
        <f t="shared" si="0"/>
        <v>46.223598238953308</v>
      </c>
      <c r="L60" s="16">
        <f>SUM($K$5:K60)</f>
        <v>1392.8662321236432</v>
      </c>
      <c r="M60" s="11">
        <f>SQRT(AVERAGE($I$5:I60)*1000/PI()/$M$1)</f>
        <v>68.250546645341174</v>
      </c>
      <c r="N60" s="19">
        <f t="shared" si="3"/>
        <v>139.07126104881391</v>
      </c>
    </row>
    <row r="61" spans="8:14" x14ac:dyDescent="0.35">
      <c r="H61" s="11">
        <v>56</v>
      </c>
      <c r="I61" s="7">
        <f t="shared" si="1"/>
        <v>132.7191254737088</v>
      </c>
      <c r="J61" s="12">
        <f t="shared" si="2"/>
        <v>351.85837720205683</v>
      </c>
      <c r="K61" s="16">
        <f t="shared" si="0"/>
        <v>46.698336112855337</v>
      </c>
      <c r="L61" s="16">
        <f>SUM($K$5:K61)</f>
        <v>1439.5645682364984</v>
      </c>
      <c r="M61" s="11">
        <f>SQRT(AVERAGE($I$5:I61)*1000/PI()/$M$1)</f>
        <v>68.194800895890282</v>
      </c>
      <c r="N61" s="19">
        <f t="shared" si="3"/>
        <v>143.93895019413881</v>
      </c>
    </row>
    <row r="62" spans="8:14" x14ac:dyDescent="0.35">
      <c r="H62" s="11">
        <v>57</v>
      </c>
      <c r="I62" s="7">
        <f t="shared" si="1"/>
        <v>131.63803156871055</v>
      </c>
      <c r="J62" s="12">
        <f t="shared" si="2"/>
        <v>358.14156250923639</v>
      </c>
      <c r="K62" s="16">
        <f t="shared" si="0"/>
        <v>47.145050311658181</v>
      </c>
      <c r="L62" s="16">
        <f>SUM($K$5:K62)</f>
        <v>1486.7096185481566</v>
      </c>
      <c r="M62" s="11">
        <f>SQRT(AVERAGE($I$5:I62)*1000/PI()/$M$1)</f>
        <v>68.136580411589009</v>
      </c>
      <c r="N62" s="19">
        <f t="shared" si="3"/>
        <v>148.87100636088488</v>
      </c>
    </row>
    <row r="63" spans="8:14" x14ac:dyDescent="0.35">
      <c r="H63" s="11">
        <v>58</v>
      </c>
      <c r="I63" s="7">
        <f t="shared" si="1"/>
        <v>130.51484423105575</v>
      </c>
      <c r="J63" s="12">
        <f t="shared" si="2"/>
        <v>364.42474781641602</v>
      </c>
      <c r="K63" s="16">
        <f t="shared" si="0"/>
        <v>47.562839195201313</v>
      </c>
      <c r="L63" s="16">
        <f>SUM($K$5:K63)</f>
        <v>1534.272457743358</v>
      </c>
      <c r="M63" s="11">
        <f>SQRT(AVERAGE($I$5:I63)*1000/PI()/$M$1)</f>
        <v>68.075835672989271</v>
      </c>
      <c r="N63" s="19">
        <f t="shared" si="3"/>
        <v>153.86565681365363</v>
      </c>
    </row>
    <row r="64" spans="8:14" x14ac:dyDescent="0.35">
      <c r="H64" s="11">
        <v>59</v>
      </c>
      <c r="I64" s="7">
        <f t="shared" si="1"/>
        <v>129.34932223434546</v>
      </c>
      <c r="J64" s="12">
        <f t="shared" si="2"/>
        <v>370.70793312359558</v>
      </c>
      <c r="K64" s="16">
        <f t="shared" si="0"/>
        <v>47.950819896432158</v>
      </c>
      <c r="L64" s="16">
        <f>SUM($K$5:K64)</f>
        <v>1582.2232776397902</v>
      </c>
      <c r="M64" s="11">
        <f>SQRT(AVERAGE($I$5:I64)*1000/PI()/$M$1)</f>
        <v>68.012518646179032</v>
      </c>
      <c r="N64" s="19">
        <f t="shared" si="3"/>
        <v>158.92107152804002</v>
      </c>
    </row>
    <row r="65" spans="8:14" x14ac:dyDescent="0.35">
      <c r="H65" s="11">
        <v>60</v>
      </c>
      <c r="I65" s="7">
        <f t="shared" si="1"/>
        <v>128.14129953663982</v>
      </c>
      <c r="J65" s="12">
        <f t="shared" si="2"/>
        <v>376.99111843077515</v>
      </c>
      <c r="K65" s="16">
        <f t="shared" si="0"/>
        <v>48.308131829490812</v>
      </c>
      <c r="L65" s="16">
        <f>SUM($K$5:K65)</f>
        <v>1630.531409469281</v>
      </c>
      <c r="M65" s="11">
        <f>SQRT(AVERAGE($I$5:I65)*1000/PI()/$M$1)</f>
        <v>67.946582900956045</v>
      </c>
      <c r="N65" s="19">
        <f t="shared" si="3"/>
        <v>164.03536420546197</v>
      </c>
    </row>
    <row r="66" spans="8:14" x14ac:dyDescent="0.35">
      <c r="H66" s="11">
        <v>61</v>
      </c>
      <c r="I66" s="7">
        <f t="shared" si="1"/>
        <v>126.89068848860741</v>
      </c>
      <c r="J66" s="12">
        <f t="shared" si="2"/>
        <v>383.27430373795477</v>
      </c>
      <c r="K66" s="16">
        <f t="shared" si="0"/>
        <v>48.633940281300717</v>
      </c>
      <c r="L66" s="16">
        <f>SUM($K$5:K66)</f>
        <v>1679.1653497505818</v>
      </c>
      <c r="M66" s="11">
        <f>SQRT(AVERAGE($I$5:I66)*1000/PI()/$M$1)</f>
        <v>67.877983729816592</v>
      </c>
      <c r="N66" s="19">
        <f t="shared" si="3"/>
        <v>169.20659349018217</v>
      </c>
    </row>
    <row r="67" spans="8:14" x14ac:dyDescent="0.35">
      <c r="H67" s="11">
        <v>62</v>
      </c>
      <c r="I67" s="7">
        <f t="shared" si="1"/>
        <v>125.59748291347154</v>
      </c>
      <c r="J67" s="12">
        <f t="shared" si="2"/>
        <v>389.55748904513433</v>
      </c>
      <c r="K67" s="16">
        <f t="shared" si="0"/>
        <v>48.927440074161133</v>
      </c>
      <c r="L67" s="16">
        <f>SUM($K$5:K67)</f>
        <v>1728.0927898247428</v>
      </c>
      <c r="M67" s="11">
        <f>SQRT(AVERAGE($I$5:I67)*1000/PI()/$M$1)</f>
        <v>67.806678267468257</v>
      </c>
      <c r="N67" s="19">
        <f t="shared" si="3"/>
        <v>174.43276439311657</v>
      </c>
    </row>
    <row r="68" spans="8:14" x14ac:dyDescent="0.35">
      <c r="H68" s="11">
        <v>63</v>
      </c>
      <c r="I68" s="7">
        <f t="shared" si="1"/>
        <v>124.26176103832614</v>
      </c>
      <c r="J68" s="12">
        <f t="shared" si="2"/>
        <v>395.84067435231395</v>
      </c>
      <c r="K68" s="16">
        <f t="shared" si="0"/>
        <v>49.187859285617108</v>
      </c>
      <c r="L68" s="16">
        <f>SUM($K$5:K68)</f>
        <v>1777.2806491103599</v>
      </c>
      <c r="M68" s="11">
        <f>SQRT(AVERAGE($I$5:I68)*1000/PI()/$M$1)</f>
        <v>67.732625610556909</v>
      </c>
      <c r="N68" s="19">
        <f t="shared" si="3"/>
        <v>179.71182992631154</v>
      </c>
    </row>
    <row r="69" spans="8:14" x14ac:dyDescent="0.35">
      <c r="H69" s="11">
        <v>64</v>
      </c>
      <c r="I69" s="7">
        <f t="shared" si="1"/>
        <v>122.88368825593818</v>
      </c>
      <c r="J69" s="12">
        <f t="shared" si="2"/>
        <v>402.12385965949352</v>
      </c>
      <c r="K69" s="16">
        <f t="shared" si="0"/>
        <v>49.414463010671838</v>
      </c>
      <c r="L69" s="16">
        <f>SUM($K$5:K69)</f>
        <v>1826.6951121210318</v>
      </c>
      <c r="M69" s="11">
        <f>SQRT(AVERAGE($I$5:I69)*1000/PI()/$M$1)</f>
        <v>67.655786937277753</v>
      </c>
      <c r="N69" s="19">
        <f t="shared" si="3"/>
        <v>185.04169295117532</v>
      </c>
    </row>
    <row r="70" spans="8:14" x14ac:dyDescent="0.35">
      <c r="H70" s="11">
        <v>65</v>
      </c>
      <c r="I70" s="7">
        <f t="shared" ref="I70:I133" si="4">$D$2*EXP(-0.5*(H70/$D$10)^$D$7)</f>
        <v>121.46351969580608</v>
      </c>
      <c r="J70" s="12">
        <f t="shared" si="2"/>
        <v>408.40704496667308</v>
      </c>
      <c r="K70" s="16">
        <f t="shared" ref="K70:K133" si="5">I70*J70/1000</f>
        <v>49.606557150215458</v>
      </c>
      <c r="L70" s="16">
        <f>SUM($K$5:K70)</f>
        <v>1876.3016692712472</v>
      </c>
      <c r="M70" s="11">
        <f>SQRT(AVERAGE($I$5:I70)*1000/PI()/$M$1)</f>
        <v>67.576125626521829</v>
      </c>
      <c r="N70" s="19">
        <f t="shared" si="3"/>
        <v>190.42020824270602</v>
      </c>
    </row>
    <row r="71" spans="8:14" x14ac:dyDescent="0.35">
      <c r="H71" s="11">
        <v>66</v>
      </c>
      <c r="I71" s="7">
        <f t="shared" si="4"/>
        <v>120.0016025830202</v>
      </c>
      <c r="J71" s="12">
        <f t="shared" ref="J71:J134" si="6">2*PI()*H71*($H$7-$H$6)</f>
        <v>414.69023027385271</v>
      </c>
      <c r="K71" s="16">
        <f t="shared" si="5"/>
        <v>49.763492208384008</v>
      </c>
      <c r="L71" s="16">
        <f>SUM($K$5:K71)</f>
        <v>1926.0651614796311</v>
      </c>
      <c r="M71" s="11">
        <f>SQRT(AVERAGE($I$5:I71)*1000/PI()/$M$1)</f>
        <v>67.493607376190823</v>
      </c>
      <c r="N71" s="19">
        <f t="shared" ref="N71:N134" si="7">(PI()*M71*H71/1000)^2</f>
        <v>195.8451847710339</v>
      </c>
    </row>
    <row r="72" spans="8:14" x14ac:dyDescent="0.35">
      <c r="H72" s="11">
        <v>67</v>
      </c>
      <c r="I72" s="7">
        <f t="shared" si="4"/>
        <v>118.49837836338155</v>
      </c>
      <c r="J72" s="12">
        <f t="shared" si="6"/>
        <v>420.97341558103227</v>
      </c>
      <c r="K72" s="16">
        <f t="shared" si="5"/>
        <v>49.884667080446228</v>
      </c>
      <c r="L72" s="16">
        <f>SUM($K$5:K72)</f>
        <v>1975.9498285600773</v>
      </c>
      <c r="M72" s="11">
        <f>SQRT(AVERAGE($I$5:I72)*1000/PI()/$M$1)</f>
        <v>67.408200320294526</v>
      </c>
      <c r="N72" s="19">
        <f t="shared" si="7"/>
        <v>201.31438820061777</v>
      </c>
    </row>
    <row r="73" spans="8:14" x14ac:dyDescent="0.35">
      <c r="H73" s="11">
        <v>68</v>
      </c>
      <c r="I73" s="7">
        <f t="shared" si="4"/>
        <v>116.95438457328827</v>
      </c>
      <c r="J73" s="12">
        <f t="shared" si="6"/>
        <v>427.25660088821189</v>
      </c>
      <c r="K73" s="16">
        <f t="shared" si="5"/>
        <v>49.969532811755869</v>
      </c>
      <c r="L73" s="16">
        <f>SUM($K$5:K73)</f>
        <v>2025.9193613718332</v>
      </c>
      <c r="M73" s="11">
        <f>SQRT(AVERAGE($I$5:I73)*1000/PI()/$M$1)</f>
        <v>67.31987514442929</v>
      </c>
      <c r="N73" s="19">
        <f t="shared" si="7"/>
        <v>206.82554360639807</v>
      </c>
    </row>
    <row r="74" spans="8:14" x14ac:dyDescent="0.35">
      <c r="H74" s="11">
        <v>69</v>
      </c>
      <c r="I74" s="7">
        <f t="shared" si="4"/>
        <v>115.37025643310655</v>
      </c>
      <c r="J74" s="12">
        <f t="shared" si="6"/>
        <v>433.53978619539146</v>
      </c>
      <c r="K74" s="16">
        <f t="shared" si="5"/>
        <v>50.017596307316495</v>
      </c>
      <c r="L74" s="16">
        <f>SUM($K$5:K74)</f>
        <v>2075.9369576791496</v>
      </c>
      <c r="M74" s="11">
        <f>SQRT(AVERAGE($I$5:I74)*1000/PI()/$M$1)</f>
        <v>67.228605199218634</v>
      </c>
      <c r="N74" s="19">
        <f t="shared" si="7"/>
        <v>212.37633840510867</v>
      </c>
    </row>
    <row r="75" spans="8:14" x14ac:dyDescent="0.35">
      <c r="H75" s="11">
        <v>70</v>
      </c>
      <c r="I75" s="7">
        <f t="shared" si="4"/>
        <v>113.74672814311452</v>
      </c>
      <c r="J75" s="12">
        <f t="shared" si="6"/>
        <v>439.82297150257102</v>
      </c>
      <c r="K75" s="16">
        <f t="shared" si="5"/>
        <v>50.028423970599754</v>
      </c>
      <c r="L75" s="16">
        <f>SUM($K$5:K75)</f>
        <v>2125.9653816497494</v>
      </c>
      <c r="M75" s="11">
        <f>SQRT(AVERAGE($I$5:I75)*1000/PI()/$M$1)</f>
        <v>67.134366611283127</v>
      </c>
      <c r="N75" s="19">
        <f t="shared" si="7"/>
        <v>217.96442549880442</v>
      </c>
    </row>
    <row r="76" spans="8:14" x14ac:dyDescent="0.35">
      <c r="H76" s="11">
        <v>71</v>
      </c>
      <c r="I76" s="7">
        <f t="shared" si="4"/>
        <v>112.08463386164895</v>
      </c>
      <c r="J76" s="12">
        <f t="shared" si="6"/>
        <v>446.10615680975064</v>
      </c>
      <c r="K76" s="16">
        <f t="shared" si="5"/>
        <v>50.001645249448259</v>
      </c>
      <c r="L76" s="16">
        <f>SUM($K$5:K76)</f>
        <v>2175.9670268991977</v>
      </c>
      <c r="M76" s="11">
        <f>SQRT(AVERAGE($I$5:I76)*1000/PI()/$M$1)</f>
        <v>67.037138391292231</v>
      </c>
      <c r="N76" s="19">
        <f t="shared" si="7"/>
        <v>223.58742662646469</v>
      </c>
    </row>
    <row r="77" spans="8:14" x14ac:dyDescent="0.35">
      <c r="H77" s="11">
        <v>72</v>
      </c>
      <c r="I77" s="7">
        <f t="shared" si="4"/>
        <v>110.38490834580774</v>
      </c>
      <c r="J77" s="12">
        <f t="shared" si="6"/>
        <v>452.38934211693021</v>
      </c>
      <c r="K77" s="16">
        <f t="shared" si="5"/>
        <v>49.93695606619761</v>
      </c>
      <c r="L77" s="16">
        <f>SUM($K$5:K77)</f>
        <v>2225.9039829653952</v>
      </c>
      <c r="M77" s="11">
        <f>SQRT(AVERAGE($I$5:I77)*1000/PI()/$M$1)</f>
        <v>66.936902538639174</v>
      </c>
      <c r="N77" s="19">
        <f t="shared" si="7"/>
        <v>229.24293591829641</v>
      </c>
    </row>
    <row r="78" spans="8:14" x14ac:dyDescent="0.35">
      <c r="H78" s="11">
        <v>73</v>
      </c>
      <c r="I78" s="7">
        <f t="shared" si="4"/>
        <v>108.64858723596848</v>
      </c>
      <c r="J78" s="12">
        <f t="shared" si="6"/>
        <v>458.67252742410977</v>
      </c>
      <c r="K78" s="16">
        <f t="shared" si="5"/>
        <v>49.834122108580537</v>
      </c>
      <c r="L78" s="16">
        <f>SUM($K$5:K78)</f>
        <v>2275.7381050739759</v>
      </c>
      <c r="M78" s="11">
        <f>SQRT(AVERAGE($I$5:I78)*1000/PI()/$M$1)</f>
        <v>66.833644142268938</v>
      </c>
      <c r="N78" s="19">
        <f t="shared" si="7"/>
        <v>234.92852364608783</v>
      </c>
    </row>
    <row r="79" spans="8:14" x14ac:dyDescent="0.35">
      <c r="H79" s="11">
        <v>74</v>
      </c>
      <c r="I79" s="7">
        <f t="shared" si="4"/>
        <v>106.87680696648327</v>
      </c>
      <c r="J79" s="12">
        <f t="shared" si="6"/>
        <v>464.9557127312894</v>
      </c>
      <c r="K79" s="16">
        <f t="shared" si="5"/>
        <v>49.692981957545662</v>
      </c>
      <c r="L79" s="16">
        <f>SUM($K$5:K79)</f>
        <v>2325.4310870315217</v>
      </c>
      <c r="M79" s="11">
        <f>SQRT(AVERAGE($I$5:I79)*1000/PI()/$M$1)</f>
        <v>66.727351477180761</v>
      </c>
      <c r="N79" s="19">
        <f t="shared" si="7"/>
        <v>240.64174016166587</v>
      </c>
    </row>
    <row r="80" spans="8:14" x14ac:dyDescent="0.35">
      <c r="H80" s="11">
        <v>75</v>
      </c>
      <c r="I80" s="7">
        <f t="shared" si="4"/>
        <v>105.07080428620358</v>
      </c>
      <c r="J80" s="12">
        <f t="shared" si="6"/>
        <v>471.23889803846896</v>
      </c>
      <c r="K80" s="16">
        <f t="shared" si="5"/>
        <v>49.513450027846211</v>
      </c>
      <c r="L80" s="16">
        <f>SUM($K$5:K80)</f>
        <v>2374.944537059368</v>
      </c>
      <c r="M80" s="11">
        <f>SQRT(AVERAGE($I$5:I80)*1000/PI()/$M$1)</f>
        <v>66.618016096119874</v>
      </c>
      <c r="N80" s="19">
        <f t="shared" si="7"/>
        <v>246.3801200141877</v>
      </c>
    </row>
    <row r="81" spans="8:14" x14ac:dyDescent="0.35">
      <c r="H81" s="11">
        <v>76</v>
      </c>
      <c r="I81" s="7">
        <f t="shared" si="4"/>
        <v>103.23191537398057</v>
      </c>
      <c r="J81" s="12">
        <f t="shared" si="6"/>
        <v>477.52208334564853</v>
      </c>
      <c r="K81" s="16">
        <f t="shared" si="5"/>
        <v>49.295519297144885</v>
      </c>
      <c r="L81" s="16">
        <f>SUM($K$5:K81)</f>
        <v>2424.2400563565129</v>
      </c>
      <c r="M81" s="11">
        <f>SQRT(AVERAGE($I$5:I81)*1000/PI()/$M$1)</f>
        <v>66.505632915968349</v>
      </c>
      <c r="N81" s="19">
        <f t="shared" si="7"/>
        <v>252.14118623566998</v>
      </c>
    </row>
    <row r="82" spans="8:14" x14ac:dyDescent="0.35">
      <c r="H82" s="11">
        <v>77</v>
      </c>
      <c r="I82" s="7">
        <f t="shared" si="4"/>
        <v>101.36157453597515</v>
      </c>
      <c r="J82" s="12">
        <f t="shared" si="6"/>
        <v>483.80526865282815</v>
      </c>
      <c r="K82" s="16">
        <f t="shared" si="5"/>
        <v>49.039263799451128</v>
      </c>
      <c r="L82" s="16">
        <f>SUM($K$5:K82)</f>
        <v>2473.2793201559639</v>
      </c>
      <c r="M82" s="11">
        <f>SQRT(AVERAGE($I$5:I82)*1000/PI()/$M$1)</f>
        <v>66.390200298342762</v>
      </c>
      <c r="N82" s="19">
        <f t="shared" si="7"/>
        <v>257.92245478282319</v>
      </c>
    </row>
    <row r="83" spans="8:14" x14ac:dyDescent="0.35">
      <c r="H83" s="11">
        <v>78</v>
      </c>
      <c r="I83" s="7">
        <f t="shared" si="4"/>
        <v>99.461312473497259</v>
      </c>
      <c r="J83" s="12">
        <f t="shared" si="6"/>
        <v>490.08845396000771</v>
      </c>
      <c r="K83" s="16">
        <f t="shared" si="5"/>
        <v>48.744840858969503</v>
      </c>
      <c r="L83" s="16">
        <f>SUM($K$5:K83)</f>
        <v>2522.0241610149333</v>
      </c>
      <c r="M83" s="11">
        <f>SQRT(AVERAGE($I$5:I83)*1000/PI()/$M$1)</f>
        <v>66.271720123906547</v>
      </c>
      <c r="N83" s="19">
        <f t="shared" si="7"/>
        <v>263.72143912193951</v>
      </c>
    </row>
    <row r="84" spans="8:14" x14ac:dyDescent="0.35">
      <c r="H84" s="11">
        <v>79</v>
      </c>
      <c r="I84" s="7">
        <f t="shared" si="4"/>
        <v>97.532754112170252</v>
      </c>
      <c r="J84" s="12">
        <f t="shared" si="6"/>
        <v>496.37163926718733</v>
      </c>
      <c r="K84" s="16">
        <f t="shared" si="5"/>
        <v>48.412493040901452</v>
      </c>
      <c r="L84" s="16">
        <f>SUM($K$5:K84)</f>
        <v>2570.4366540558349</v>
      </c>
      <c r="M84" s="11">
        <f>SQRT(AVERAGE($I$5:I84)*1000/PI()/$M$1)</f>
        <v>66.150197859907621</v>
      </c>
      <c r="N84" s="19">
        <f t="shared" si="7"/>
        <v>269.53565494227126</v>
      </c>
    </row>
    <row r="85" spans="8:14" x14ac:dyDescent="0.35">
      <c r="H85" s="11">
        <v>80</v>
      </c>
      <c r="I85" s="7">
        <f t="shared" si="4"/>
        <v>95.577615985481913</v>
      </c>
      <c r="J85" s="12">
        <f t="shared" si="6"/>
        <v>502.6548245743669</v>
      </c>
      <c r="K85" s="16">
        <f t="shared" si="5"/>
        <v>48.042549796418612</v>
      </c>
      <c r="L85" s="16">
        <f>SUM($K$5:K85)</f>
        <v>2618.4792038522537</v>
      </c>
      <c r="M85" s="11">
        <f>SQRT(AVERAGE($I$5:I85)*1000/PI()/$M$1)</f>
        <v>66.025642620458015</v>
      </c>
      <c r="N85" s="19">
        <f t="shared" si="7"/>
        <v>275.36262498206929</v>
      </c>
    </row>
    <row r="86" spans="8:14" x14ac:dyDescent="0.35">
      <c r="H86" s="11">
        <v>81</v>
      </c>
      <c r="I86" s="7">
        <f t="shared" si="4"/>
        <v>93.597703168225038</v>
      </c>
      <c r="J86" s="12">
        <f t="shared" si="6"/>
        <v>508.93800988154646</v>
      </c>
      <c r="K86" s="16">
        <f t="shared" si="5"/>
        <v>47.635428779920169</v>
      </c>
      <c r="L86" s="16">
        <f>SUM($K$5:K86)</f>
        <v>2666.1146326321737</v>
      </c>
      <c r="M86" s="11">
        <f>SQRT(AVERAGE($I$5:I86)*1000/PI()/$M$1)</f>
        <v>65.898067219080218</v>
      </c>
      <c r="N86" s="19">
        <f t="shared" si="7"/>
        <v>281.19988395021227</v>
      </c>
    </row>
    <row r="87" spans="8:14" x14ac:dyDescent="0.35">
      <c r="H87" s="11">
        <v>82</v>
      </c>
      <c r="I87" s="7">
        <f t="shared" si="4"/>
        <v>91.594905757942485</v>
      </c>
      <c r="J87" s="12">
        <f t="shared" si="6"/>
        <v>515.22119518872603</v>
      </c>
      <c r="K87" s="16">
        <f t="shared" si="5"/>
        <v>47.191636817805851</v>
      </c>
      <c r="L87" s="16">
        <f>SUM($K$5:K87)</f>
        <v>2713.3062694499795</v>
      </c>
      <c r="M87" s="11">
        <f>SQRT(AVERAGE($I$5:I87)*1000/PI()/$M$1)</f>
        <v>65.767488213057504</v>
      </c>
      <c r="N87" s="19">
        <f t="shared" si="7"/>
        <v>287.04498352518135</v>
      </c>
    </row>
    <row r="88" spans="8:14" x14ac:dyDescent="0.35">
      <c r="H88" s="11">
        <v>83</v>
      </c>
      <c r="I88" s="7">
        <f t="shared" si="4"/>
        <v>89.571194905258437</v>
      </c>
      <c r="J88" s="12">
        <f t="shared" si="6"/>
        <v>521.50438049590571</v>
      </c>
      <c r="K88" s="16">
        <f t="shared" si="5"/>
        <v>46.711770509344824</v>
      </c>
      <c r="L88" s="16">
        <f>SUM($K$5:K88)</f>
        <v>2760.0180399593241</v>
      </c>
      <c r="M88" s="11">
        <f>SQRT(AVERAGE($I$5:I88)*1000/PI()/$M$1)</f>
        <v>65.633925939140113</v>
      </c>
      <c r="N88" s="19">
        <f t="shared" si="7"/>
        <v>292.8954974120208</v>
      </c>
    </row>
    <row r="89" spans="8:14" x14ac:dyDescent="0.35">
      <c r="H89" s="11">
        <v>84</v>
      </c>
      <c r="I89" s="7">
        <f t="shared" si="4"/>
        <v>87.52861839688461</v>
      </c>
      <c r="J89" s="12">
        <f t="shared" si="6"/>
        <v>527.78756580308527</v>
      </c>
      <c r="K89" s="16">
        <f t="shared" si="5"/>
        <v>46.196516441798877</v>
      </c>
      <c r="L89" s="16">
        <f>SUM($K$5:K89)</f>
        <v>2806.214556401123</v>
      </c>
      <c r="M89" s="11">
        <f>SQRT(AVERAGE($I$5:I89)*1000/PI()/$M$1)</f>
        <v>65.49740454017774</v>
      </c>
      <c r="N89" s="19">
        <f t="shared" si="7"/>
        <v>298.74902643689092</v>
      </c>
    </row>
    <row r="90" spans="8:14" x14ac:dyDescent="0.35">
      <c r="H90" s="11">
        <v>85</v>
      </c>
      <c r="I90" s="7">
        <f t="shared" si="4"/>
        <v>85.469295798119333</v>
      </c>
      <c r="J90" s="12">
        <f t="shared" si="6"/>
        <v>534.07075111026484</v>
      </c>
      <c r="K90" s="16">
        <f t="shared" si="5"/>
        <v>45.646651003766991</v>
      </c>
      <c r="L90" s="16">
        <f>SUM($K$5:K90)</f>
        <v>2851.8612074048901</v>
      </c>
      <c r="M90" s="11">
        <f>SQRT(AVERAGE($I$5:I90)*1000/PI()/$M$1)</f>
        <v>65.357951982270691</v>
      </c>
      <c r="N90" s="19">
        <f t="shared" si="7"/>
        <v>304.60320365787419</v>
      </c>
    </row>
    <row r="91" spans="8:14" x14ac:dyDescent="0.35">
      <c r="H91" s="11">
        <v>86</v>
      </c>
      <c r="I91" s="7">
        <f t="shared" si="4"/>
        <v>83.395413164791321</v>
      </c>
      <c r="J91" s="12">
        <f t="shared" si="6"/>
        <v>540.3539364174444</v>
      </c>
      <c r="K91" s="16">
        <f t="shared" si="5"/>
        <v>45.063039782754153</v>
      </c>
      <c r="L91" s="16">
        <f>SUM($K$5:K91)</f>
        <v>2896.9242471876441</v>
      </c>
      <c r="M91" s="11">
        <f>SQRT(AVERAGE($I$5:I91)*1000/PI()/$M$1)</f>
        <v>65.215600062057504</v>
      </c>
      <c r="N91" s="19">
        <f t="shared" si="7"/>
        <v>310.4556994698541</v>
      </c>
    </row>
    <row r="92" spans="8:14" x14ac:dyDescent="0.35">
      <c r="H92" s="11">
        <v>87</v>
      </c>
      <c r="I92" s="7">
        <f t="shared" si="4"/>
        <v>81.309217337810267</v>
      </c>
      <c r="J92" s="12">
        <f t="shared" si="6"/>
        <v>546.63712172462397</v>
      </c>
      <c r="K92" s="16">
        <f t="shared" si="5"/>
        <v>44.446636535222495</v>
      </c>
      <c r="L92" s="16">
        <f>SUM($K$5:K92)</f>
        <v>2941.3708837228664</v>
      </c>
      <c r="M92" s="11">
        <f>SQRT(AVERAGE($I$5:I92)*1000/PI()/$M$1)</f>
        <v>65.070384403785809</v>
      </c>
      <c r="N92" s="19">
        <f t="shared" si="7"/>
        <v>316.30422668056224</v>
      </c>
    </row>
    <row r="93" spans="8:14" x14ac:dyDescent="0.35">
      <c r="H93" s="11">
        <v>88</v>
      </c>
      <c r="I93" s="7">
        <f t="shared" si="4"/>
        <v>79.213009836755518</v>
      </c>
      <c r="J93" s="12">
        <f t="shared" si="6"/>
        <v>552.92030703180353</v>
      </c>
      <c r="K93" s="16">
        <f t="shared" si="5"/>
        <v>43.798481719852134</v>
      </c>
      <c r="L93" s="16">
        <f>SUM($K$5:K93)</f>
        <v>2985.1693654427186</v>
      </c>
      <c r="M93" s="11">
        <f>SQRT(AVERAGE($I$5:I93)*1000/PI()/$M$1)</f>
        <v>64.922344445845795</v>
      </c>
      <c r="N93" s="19">
        <f t="shared" si="7"/>
        <v>322.14654553428511</v>
      </c>
    </row>
    <row r="94" spans="8:14" x14ac:dyDescent="0.35">
      <c r="H94" s="11">
        <v>89</v>
      </c>
      <c r="I94" s="7">
        <f t="shared" si="4"/>
        <v>77.109140372229888</v>
      </c>
      <c r="J94" s="12">
        <f t="shared" si="6"/>
        <v>559.20349233898321</v>
      </c>
      <c r="K94" s="16">
        <f t="shared" si="5"/>
        <v>43.119700587407841</v>
      </c>
      <c r="L94" s="16">
        <f>SUM($K$5:K94)</f>
        <v>3028.2890660301264</v>
      </c>
      <c r="M94" s="11">
        <f>SQRT(AVERAGE($I$5:I94)*1000/PI()/$M$1)</f>
        <v>64.771523416482125</v>
      </c>
      <c r="N94" s="19">
        <f t="shared" si="7"/>
        <v>327.9804686592658</v>
      </c>
    </row>
    <row r="95" spans="8:14" x14ac:dyDescent="0.35">
      <c r="H95" s="11">
        <v>90</v>
      </c>
      <c r="I95" s="7">
        <f t="shared" si="4"/>
        <v>74.999999999999957</v>
      </c>
      <c r="J95" s="12">
        <f t="shared" si="6"/>
        <v>565.48667764616278</v>
      </c>
      <c r="K95" s="16">
        <f t="shared" si="5"/>
        <v>42.411500823462184</v>
      </c>
      <c r="L95" s="16">
        <f>SUM($K$5:K95)</f>
        <v>3070.7005668535885</v>
      </c>
      <c r="M95" s="11">
        <f>SQRT(AVERAGE($I$5:I95)*1000/PI()/$M$1)</f>
        <v>64.617968298439393</v>
      </c>
      <c r="N95" s="19">
        <f t="shared" si="7"/>
        <v>333.80386591451389</v>
      </c>
    </row>
    <row r="96" spans="8:14" x14ac:dyDescent="0.35">
      <c r="H96" s="11">
        <v>91</v>
      </c>
      <c r="I96" s="7">
        <f t="shared" si="4"/>
        <v>72.888013943210169</v>
      </c>
      <c r="J96" s="12">
        <f t="shared" si="6"/>
        <v>571.76986295334234</v>
      </c>
      <c r="K96" s="16">
        <f t="shared" si="5"/>
        <v>41.675169743250585</v>
      </c>
      <c r="L96" s="16">
        <f>SUM($K$5:K96)</f>
        <v>3112.375736596839</v>
      </c>
      <c r="M96" s="11">
        <f>SQRT(AVERAGE($I$5:I96)*1000/PI()/$M$1)</f>
        <v>64.461729782340058</v>
      </c>
      <c r="N96" s="19">
        <f t="shared" si="7"/>
        <v>339.61466911158561</v>
      </c>
    </row>
    <row r="97" spans="8:14" x14ac:dyDescent="0.35">
      <c r="H97" s="11">
        <v>92</v>
      </c>
      <c r="I97" s="7">
        <f t="shared" si="4"/>
        <v>70.77563411215877</v>
      </c>
      <c r="J97" s="12">
        <f t="shared" si="6"/>
        <v>578.0530482605219</v>
      </c>
      <c r="K97" s="16">
        <f t="shared" si="5"/>
        <v>40.912071041104753</v>
      </c>
      <c r="L97" s="16">
        <f>SUM($K$5:K97)</f>
        <v>3153.2878076379438</v>
      </c>
      <c r="M97" s="11">
        <f>SQRT(AVERAGE($I$5:I97)*1000/PI()/$M$1)</f>
        <v>64.302862208640263</v>
      </c>
      <c r="N97" s="19">
        <f t="shared" si="7"/>
        <v>345.41087658690486</v>
      </c>
    </row>
    <row r="98" spans="8:14" x14ac:dyDescent="0.35">
      <c r="H98" s="11">
        <v>93</v>
      </c>
      <c r="I98" s="7">
        <f t="shared" si="4"/>
        <v>68.665331354227675</v>
      </c>
      <c r="J98" s="12">
        <f t="shared" si="6"/>
        <v>584.33623356770147</v>
      </c>
      <c r="K98" s="16">
        <f t="shared" si="5"/>
        <v>40.1236411002076</v>
      </c>
      <c r="L98" s="16">
        <f>SUM($K$5:K98)</f>
        <v>3193.4114487381516</v>
      </c>
      <c r="M98" s="11">
        <f>SQRT(AVERAGE($I$5:I98)*1000/PI()/$M$1)</f>
        <v>64.141423498058685</v>
      </c>
      <c r="N98" s="19">
        <f t="shared" si="7"/>
        <v>351.1905576003731</v>
      </c>
    </row>
    <row r="99" spans="8:14" x14ac:dyDescent="0.35">
      <c r="H99" s="11">
        <v>94</v>
      </c>
      <c r="I99" s="7">
        <f t="shared" si="4"/>
        <v>66.559587469533994</v>
      </c>
      <c r="J99" s="12">
        <f t="shared" si="6"/>
        <v>590.61941887488115</v>
      </c>
      <c r="K99" s="16">
        <f t="shared" si="5"/>
        <v>39.311384871807988</v>
      </c>
      <c r="L99" s="16">
        <f>SUM($K$5:K99)</f>
        <v>3232.7228336099597</v>
      </c>
      <c r="M99" s="11">
        <f>SQRT(AVERAGE($I$5:I99)*1000/PI()/$M$1)</f>
        <v>63.97747507042692</v>
      </c>
      <c r="N99" s="19">
        <f t="shared" si="7"/>
        <v>356.9518565363843</v>
      </c>
    </row>
    <row r="100" spans="8:14" x14ac:dyDescent="0.35">
      <c r="H100" s="11">
        <v>95</v>
      </c>
      <c r="I100" s="7">
        <f t="shared" si="4"/>
        <v>64.460887030679501</v>
      </c>
      <c r="J100" s="12">
        <f t="shared" si="6"/>
        <v>596.90260418206071</v>
      </c>
      <c r="K100" s="16">
        <f t="shared" si="5"/>
        <v>38.47687133649822</v>
      </c>
      <c r="L100" s="16">
        <f>SUM($K$5:K100)</f>
        <v>3271.199704946458</v>
      </c>
      <c r="M100" s="11">
        <f>SQRT(AVERAGE($I$5:I100)*1000/PI()/$M$1)</f>
        <v>63.811081751965517</v>
      </c>
      <c r="N100" s="19">
        <f t="shared" si="7"/>
        <v>362.69299688389674</v>
      </c>
    </row>
    <row r="101" spans="8:14" x14ac:dyDescent="0.35">
      <c r="H101" s="11">
        <v>96</v>
      </c>
      <c r="I101" s="7">
        <f t="shared" si="4"/>
        <v>62.371709047582939</v>
      </c>
      <c r="J101" s="12">
        <f t="shared" si="6"/>
        <v>603.18578948924028</v>
      </c>
      <c r="K101" s="16">
        <f t="shared" si="5"/>
        <v>37.621728563659502</v>
      </c>
      <c r="L101" s="16">
        <f>SUM($K$5:K101)</f>
        <v>3308.8214335101175</v>
      </c>
      <c r="M101" s="11">
        <f>SQRT(AVERAGE($I$5:I101)*1000/PI()/$M$1)</f>
        <v>63.642311671048347</v>
      </c>
      <c r="N101" s="19">
        <f t="shared" si="7"/>
        <v>368.41228497295486</v>
      </c>
    </row>
    <row r="102" spans="8:14" x14ac:dyDescent="0.35">
      <c r="H102" s="11">
        <v>97</v>
      </c>
      <c r="I102" s="7">
        <f t="shared" si="4"/>
        <v>60.294518520756228</v>
      </c>
      <c r="J102" s="12">
        <f t="shared" si="6"/>
        <v>609.46897479641984</v>
      </c>
      <c r="K102" s="16">
        <f t="shared" si="5"/>
        <v>36.747638388689047</v>
      </c>
      <c r="L102" s="16">
        <f>SUM($K$5:K102)</f>
        <v>3345.5690718988067</v>
      </c>
      <c r="M102" s="11">
        <f>SQRT(AVERAGE($I$5:I102)*1000/PI()/$M$1)</f>
        <v>63.471236142578782</v>
      </c>
      <c r="N102" s="19">
        <f t="shared" si="7"/>
        <v>374.10811344596351</v>
      </c>
    </row>
    <row r="103" spans="8:14" x14ac:dyDescent="0.35">
      <c r="H103" s="11">
        <v>98</v>
      </c>
      <c r="I103" s="7">
        <f t="shared" si="4"/>
        <v>58.231757928492065</v>
      </c>
      <c r="J103" s="12">
        <f t="shared" si="6"/>
        <v>615.75216010359941</v>
      </c>
      <c r="K103" s="16">
        <f t="shared" si="5"/>
        <v>35.856330731098886</v>
      </c>
      <c r="L103" s="16">
        <f>SUM($K$5:K103)</f>
        <v>3381.4254026299054</v>
      </c>
      <c r="M103" s="11">
        <f>SQRT(AVERAGE($I$5:I103)*1000/PI()/$M$1)</f>
        <v>63.297929541163825</v>
      </c>
      <c r="N103" s="19">
        <f t="shared" si="7"/>
        <v>379.77896444312688</v>
      </c>
    </row>
    <row r="104" spans="8:14" x14ac:dyDescent="0.35">
      <c r="H104" s="11">
        <v>99</v>
      </c>
      <c r="I104" s="7">
        <f t="shared" si="4"/>
        <v>56.185838695237031</v>
      </c>
      <c r="J104" s="12">
        <f t="shared" si="6"/>
        <v>622.03534541077909</v>
      </c>
      <c r="K104" s="16">
        <f t="shared" si="5"/>
        <v>34.949577579986084</v>
      </c>
      <c r="L104" s="16">
        <f>SUM($K$5:K104)</f>
        <v>3416.3749802098914</v>
      </c>
      <c r="M104" s="11">
        <f>SQRT(AVERAGE($I$5:I104)*1000/PI()/$M$1)</f>
        <v>63.122469163336604</v>
      </c>
      <c r="N104" s="19">
        <f t="shared" si="7"/>
        <v>385.42341248275568</v>
      </c>
    </row>
    <row r="105" spans="8:14" x14ac:dyDescent="0.35">
      <c r="H105" s="11">
        <v>100</v>
      </c>
      <c r="I105" s="7">
        <f t="shared" si="4"/>
        <v>54.159132689900765</v>
      </c>
      <c r="J105" s="12">
        <f t="shared" si="6"/>
        <v>628.31853071795865</v>
      </c>
      <c r="K105" s="16">
        <f t="shared" si="5"/>
        <v>34.029186676677412</v>
      </c>
      <c r="L105" s="16">
        <f>SUM($K$5:K105)</f>
        <v>3450.4041668865689</v>
      </c>
      <c r="M105" s="11">
        <f>SQRT(AVERAGE($I$5:I105)*1000/PI()/$M$1)</f>
        <v>62.944935079143107</v>
      </c>
      <c r="N105" s="19">
        <f t="shared" si="7"/>
        <v>391.04012701860734</v>
      </c>
    </row>
    <row r="106" spans="8:14" x14ac:dyDescent="0.35">
      <c r="H106" s="11">
        <v>101</v>
      </c>
      <c r="I106" s="7">
        <f t="shared" si="4"/>
        <v>52.153963803968892</v>
      </c>
      <c r="J106" s="12">
        <f t="shared" si="6"/>
        <v>634.60171602513822</v>
      </c>
      <c r="K106" s="16">
        <f t="shared" si="5"/>
        <v>33.096994927511602</v>
      </c>
      <c r="L106" s="16">
        <f>SUM($K$5:K106)</f>
        <v>3483.5011618140807</v>
      </c>
      <c r="M106" s="11">
        <f>SQRT(AVERAGE($I$5:I106)*1000/PI()/$M$1)</f>
        <v>62.765409973475215</v>
      </c>
      <c r="N106" s="19">
        <f t="shared" si="7"/>
        <v>396.62787465807583</v>
      </c>
    </row>
    <row r="107" spans="8:14" x14ac:dyDescent="0.35">
      <c r="H107" s="11">
        <v>102</v>
      </c>
      <c r="I107" s="7">
        <f t="shared" si="4"/>
        <v>50.17259966001803</v>
      </c>
      <c r="J107" s="12">
        <f t="shared" si="6"/>
        <v>640.88490133231778</v>
      </c>
      <c r="K107" s="16">
        <f t="shared" si="5"/>
        <v>32.154861582696533</v>
      </c>
      <c r="L107" s="16">
        <f>SUM($K$5:K107)</f>
        <v>3515.6560233967771</v>
      </c>
      <c r="M107" s="11">
        <f>SQRT(AVERAGE($I$5:I107)*1000/PI()/$M$1)</f>
        <v>62.583978977598271</v>
      </c>
      <c r="N107" s="19">
        <f t="shared" si="7"/>
        <v>402.18552102684907</v>
      </c>
    </row>
    <row r="108" spans="8:14" x14ac:dyDescent="0.35">
      <c r="H108" s="11">
        <v>103</v>
      </c>
      <c r="I108" s="7">
        <f t="shared" si="4"/>
        <v>48.217243501556894</v>
      </c>
      <c r="J108" s="12">
        <f t="shared" si="6"/>
        <v>647.16808663949735</v>
      </c>
      <c r="K108" s="16">
        <f t="shared" si="5"/>
        <v>31.20466121993331</v>
      </c>
      <c r="L108" s="16">
        <f>SUM($K$5:K108)</f>
        <v>3546.8606846167104</v>
      </c>
      <c r="M108" s="11">
        <f>SQRT(AVERAGE($I$5:I108)*1000/PI()/$M$1)</f>
        <v>62.400729491387366</v>
      </c>
      <c r="N108" s="19">
        <f t="shared" si="7"/>
        <v>407.71203226760645</v>
      </c>
    </row>
    <row r="109" spans="8:14" x14ac:dyDescent="0.35">
      <c r="H109" s="11">
        <v>104</v>
      </c>
      <c r="I109" s="7">
        <f t="shared" si="4"/>
        <v>46.290026315015496</v>
      </c>
      <c r="J109" s="12">
        <f t="shared" si="6"/>
        <v>653.45127194667702</v>
      </c>
      <c r="K109" s="16">
        <f t="shared" si="5"/>
        <v>30.248276573992026</v>
      </c>
      <c r="L109" s="16">
        <f>SUM($K$5:K109)</f>
        <v>3577.1089611907023</v>
      </c>
      <c r="M109" s="11">
        <f>SQRT(AVERAGE($I$5:I109)*1000/PI()/$M$1)</f>
        <v>62.215750996851725</v>
      </c>
      <c r="N109" s="19">
        <f t="shared" si="7"/>
        <v>413.20647616244156</v>
      </c>
    </row>
    <row r="110" spans="8:14" x14ac:dyDescent="0.35">
      <c r="H110" s="11">
        <v>105</v>
      </c>
      <c r="I110" s="7">
        <f t="shared" si="4"/>
        <v>44.392999234160968</v>
      </c>
      <c r="J110" s="12">
        <f t="shared" si="6"/>
        <v>659.73445725385659</v>
      </c>
      <c r="K110" s="16">
        <f t="shared" si="5"/>
        <v>29.287591255620057</v>
      </c>
      <c r="L110" s="16">
        <f>SUM($K$5:K110)</f>
        <v>3606.3965524463224</v>
      </c>
      <c r="M110" s="11">
        <f>SQRT(AVERAGE($I$5:I110)*1000/PI()/$M$1)</f>
        <v>62.029134863589924</v>
      </c>
      <c r="N110" s="19">
        <f t="shared" si="7"/>
        <v>418.66802287090871</v>
      </c>
    </row>
    <row r="111" spans="8:14" x14ac:dyDescent="0.35">
      <c r="H111" s="11">
        <v>106</v>
      </c>
      <c r="I111" s="7">
        <f t="shared" si="4"/>
        <v>42.528126276225045</v>
      </c>
      <c r="J111" s="12">
        <f t="shared" si="6"/>
        <v>666.01764256103615</v>
      </c>
      <c r="K111" s="16">
        <f t="shared" si="5"/>
        <v>28.324482405029464</v>
      </c>
      <c r="L111" s="16">
        <f>SUM($K$5:K111)</f>
        <v>3634.7210348513518</v>
      </c>
      <c r="M111" s="11">
        <f>SQRT(AVERAGE($I$5:I111)*1000/PI()/$M$1)</f>
        <v>61.840974146880093</v>
      </c>
      <c r="N111" s="19">
        <f t="shared" si="7"/>
        <v>424.09594527793718</v>
      </c>
    </row>
    <row r="112" spans="8:14" x14ac:dyDescent="0.35">
      <c r="H112" s="11">
        <v>107</v>
      </c>
      <c r="I112" s="7">
        <f t="shared" si="4"/>
        <v>40.697277457577819</v>
      </c>
      <c r="J112" s="12">
        <f t="shared" si="6"/>
        <v>672.30082786821572</v>
      </c>
      <c r="K112" s="16">
        <f t="shared" si="5"/>
        <v>27.360813326712044</v>
      </c>
      <c r="L112" s="16">
        <f>SUM($K$5:K112)</f>
        <v>3662.0818481780639</v>
      </c>
      <c r="M112" s="11">
        <f>SQRT(AVERAGE($I$5:I112)*1000/PI()/$M$1)</f>
        <v>61.651363379168188</v>
      </c>
      <c r="N112" s="19">
        <f t="shared" si="7"/>
        <v>429.48961894827397</v>
      </c>
    </row>
    <row r="113" spans="8:14" x14ac:dyDescent="0.35">
      <c r="H113" s="11">
        <v>108</v>
      </c>
      <c r="I113" s="7">
        <f t="shared" si="4"/>
        <v>38.90222233487318</v>
      </c>
      <c r="J113" s="12">
        <f t="shared" si="6"/>
        <v>678.58401317539528</v>
      </c>
      <c r="K113" s="16">
        <f t="shared" si="5"/>
        <v>26.398426153439736</v>
      </c>
      <c r="L113" s="16">
        <f>SUM($K$5:K113)</f>
        <v>3688.4802743315036</v>
      </c>
      <c r="M113" s="11">
        <f>SQRT(AVERAGE($I$5:I113)*1000/PI()/$M$1)</f>
        <v>61.460398355772533</v>
      </c>
      <c r="N113" s="19">
        <f t="shared" si="7"/>
        <v>434.84852168662934</v>
      </c>
    </row>
    <row r="114" spans="8:14" x14ac:dyDescent="0.35">
      <c r="H114" s="11">
        <v>109</v>
      </c>
      <c r="I114" s="7">
        <f t="shared" si="4"/>
        <v>37.144624015232488</v>
      </c>
      <c r="J114" s="12">
        <f t="shared" si="6"/>
        <v>684.86719848257485</v>
      </c>
      <c r="K114" s="16">
        <f t="shared" si="5"/>
        <v>25.439134588000844</v>
      </c>
      <c r="L114" s="16">
        <f>SUM($K$5:K114)</f>
        <v>3713.9194089195043</v>
      </c>
      <c r="M114" s="11">
        <f>SQRT(AVERAGE($I$5:I114)*1000/PI()/$M$1)</f>
        <v>61.268175915674185</v>
      </c>
      <c r="N114" s="19">
        <f t="shared" si="7"/>
        <v>440.17223270522487</v>
      </c>
    </row>
    <row r="115" spans="8:14" x14ac:dyDescent="0.35">
      <c r="H115" s="11">
        <v>110</v>
      </c>
      <c r="I115" s="7">
        <f t="shared" si="4"/>
        <v>35.426033676231363</v>
      </c>
      <c r="J115" s="12">
        <f t="shared" si="6"/>
        <v>691.15038378975453</v>
      </c>
      <c r="K115" s="16">
        <f t="shared" si="5"/>
        <v>24.484716771476077</v>
      </c>
      <c r="L115" s="16">
        <f>SUM($K$5:K115)</f>
        <v>3738.4041256909804</v>
      </c>
      <c r="M115" s="11">
        <f>SQRT(AVERAGE($I$5:I115)*1000/PI()/$M$1)</f>
        <v>61.074793718309635</v>
      </c>
      <c r="N115" s="19">
        <f t="shared" si="7"/>
        <v>445.46043140303868</v>
      </c>
    </row>
    <row r="116" spans="8:14" x14ac:dyDescent="0.35">
      <c r="H116" s="11">
        <v>111</v>
      </c>
      <c r="I116" s="7">
        <f t="shared" si="4"/>
        <v>33.747885633227135</v>
      </c>
      <c r="J116" s="12">
        <f t="shared" si="6"/>
        <v>697.43356909693409</v>
      </c>
      <c r="K116" s="16">
        <f t="shared" si="5"/>
        <v>23.536908326656746</v>
      </c>
      <c r="L116" s="16">
        <f>SUM($K$5:K116)</f>
        <v>3761.9410340176373</v>
      </c>
      <c r="M116" s="11">
        <f>SQRT(AVERAGE($I$5:I116)*1000/PI()/$M$1)</f>
        <v>60.880350017323785</v>
      </c>
      <c r="N116" s="19">
        <f t="shared" si="7"/>
        <v>450.7128957636113</v>
      </c>
    </row>
    <row r="117" spans="8:14" x14ac:dyDescent="0.35">
      <c r="H117" s="11">
        <v>112</v>
      </c>
      <c r="I117" s="7">
        <f t="shared" si="4"/>
        <v>32.111492987934994</v>
      </c>
      <c r="J117" s="12">
        <f t="shared" si="6"/>
        <v>703.71675440411366</v>
      </c>
      <c r="K117" s="16">
        <f t="shared" si="5"/>
        <v>22.59739562454007</v>
      </c>
      <c r="L117" s="16">
        <f>SUM($K$5:K117)</f>
        <v>3784.5384296421776</v>
      </c>
      <c r="M117" s="11">
        <f>SQRT(AVERAGE($I$5:I117)*1000/PI()/$M$1)</f>
        <v>60.68494343227681</v>
      </c>
      <c r="N117" s="19">
        <f t="shared" si="7"/>
        <v>455.92950038083217</v>
      </c>
    </row>
    <row r="118" spans="8:14" x14ac:dyDescent="0.35">
      <c r="H118" s="11">
        <v>113</v>
      </c>
      <c r="I118" s="7">
        <f t="shared" si="4"/>
        <v>30.518043888154953</v>
      </c>
      <c r="J118" s="12">
        <f t="shared" si="6"/>
        <v>709.99993971129322</v>
      </c>
      <c r="K118" s="16">
        <f t="shared" si="5"/>
        <v>21.66780932069662</v>
      </c>
      <c r="L118" s="16">
        <f>SUM($K$5:K118)</f>
        <v>3806.2062389628741</v>
      </c>
      <c r="M118" s="11">
        <f>SQRT(AVERAGE($I$5:I118)*1000/PI()/$M$1)</f>
        <v>60.488672719328271</v>
      </c>
      <c r="N118" s="19">
        <f t="shared" si="7"/>
        <v>461.11021412464828</v>
      </c>
    </row>
    <row r="119" spans="8:14" x14ac:dyDescent="0.35">
      <c r="H119" s="11">
        <v>114</v>
      </c>
      <c r="I119" s="7">
        <f t="shared" si="4"/>
        <v>28.968598424201559</v>
      </c>
      <c r="J119" s="12">
        <f t="shared" si="6"/>
        <v>716.28312501847279</v>
      </c>
      <c r="K119" s="16">
        <f t="shared" si="5"/>
        <v>20.749718206692297</v>
      </c>
      <c r="L119" s="16">
        <f>SUM($K$5:K119)</f>
        <v>3826.9559571695663</v>
      </c>
      <c r="M119" s="11">
        <f>SQRT(AVERAGE($I$5:I119)*1000/PI()/$M$1)</f>
        <v>60.291636541944023</v>
      </c>
      <c r="N119" s="19">
        <f t="shared" si="7"/>
        <v>466.25509746106644</v>
      </c>
    </row>
    <row r="120" spans="8:14" x14ac:dyDescent="0.35">
      <c r="H120" s="11">
        <v>115</v>
      </c>
      <c r="I120" s="7">
        <f t="shared" si="4"/>
        <v>27.464086182935528</v>
      </c>
      <c r="J120" s="12">
        <f t="shared" si="6"/>
        <v>722.56631032565247</v>
      </c>
      <c r="K120" s="16">
        <f t="shared" si="5"/>
        <v>19.844623419669457</v>
      </c>
      <c r="L120" s="16">
        <f>SUM($K$5:K120)</f>
        <v>3846.8005805892358</v>
      </c>
      <c r="M120" s="11">
        <f>SQRT(AVERAGE($I$5:I120)*1000/PI()/$M$1)</f>
        <v>60.093933242687207</v>
      </c>
      <c r="N120" s="19">
        <f t="shared" si="7"/>
        <v>471.36429944318485</v>
      </c>
    </row>
    <row r="121" spans="8:14" x14ac:dyDescent="0.35">
      <c r="H121" s="11">
        <v>116</v>
      </c>
      <c r="I121" s="7">
        <f t="shared" si="4"/>
        <v>26.005304475379226</v>
      </c>
      <c r="J121" s="12">
        <f t="shared" si="6"/>
        <v>728.84949563283203</v>
      </c>
      <c r="K121" s="16">
        <f t="shared" si="5"/>
        <v>18.953953050658381</v>
      </c>
      <c r="L121" s="16">
        <f>SUM($K$5:K121)</f>
        <v>3865.7545336398944</v>
      </c>
      <c r="M121" s="11">
        <f>SQRT(AVERAGE($I$5:I121)*1000/PI()/$M$1)</f>
        <v>59.895660617162093</v>
      </c>
      <c r="N121" s="19">
        <f t="shared" si="7"/>
        <v>476.43805439220614</v>
      </c>
    </row>
    <row r="122" spans="8:14" x14ac:dyDescent="0.35">
      <c r="H122" s="11">
        <v>117</v>
      </c>
      <c r="I122" s="7">
        <f t="shared" si="4"/>
        <v>24.592917248767222</v>
      </c>
      <c r="J122" s="12">
        <f t="shared" si="6"/>
        <v>735.1326809400116</v>
      </c>
      <c r="K122" s="16">
        <f t="shared" si="5"/>
        <v>18.079057189222102</v>
      </c>
      <c r="L122" s="16">
        <f>SUM($K$5:K122)</f>
        <v>3883.8335908291165</v>
      </c>
      <c r="M122" s="11">
        <f>SQRT(AVERAGE($I$5:I122)*1000/PI()/$M$1)</f>
        <v>59.696915691179164</v>
      </c>
      <c r="N122" s="19">
        <f t="shared" si="7"/>
        <v>481.47667828947982</v>
      </c>
    </row>
    <row r="123" spans="8:14" x14ac:dyDescent="0.35">
      <c r="H123" s="11">
        <v>118</v>
      </c>
      <c r="I123" s="7">
        <f t="shared" si="4"/>
        <v>23.227454688588185</v>
      </c>
      <c r="J123" s="12">
        <f t="shared" si="6"/>
        <v>741.41586624719116</v>
      </c>
      <c r="K123" s="16">
        <f t="shared" si="5"/>
        <v>17.221203438656989</v>
      </c>
      <c r="L123" s="16">
        <f>SUM($K$5:K123)</f>
        <v>3901.0547942677736</v>
      </c>
      <c r="M123" s="11">
        <f>SQRT(AVERAGE($I$5:I123)*1000/PI()/$M$1)</f>
        <v>59.497794502201465</v>
      </c>
      <c r="N123" s="19">
        <f t="shared" si="7"/>
        <v>486.4805649025464</v>
      </c>
    </row>
    <row r="124" spans="8:14" x14ac:dyDescent="0.35">
      <c r="H124" s="11">
        <v>119</v>
      </c>
      <c r="I124" s="7">
        <f t="shared" si="4"/>
        <v>21.909313510771213</v>
      </c>
      <c r="J124" s="12">
        <f t="shared" si="6"/>
        <v>747.69905155437073</v>
      </c>
      <c r="K124" s="16">
        <f t="shared" si="5"/>
        <v>16.381572932210997</v>
      </c>
      <c r="L124" s="16">
        <f>SUM($K$5:K124)</f>
        <v>3917.4363671999845</v>
      </c>
      <c r="M124" s="11">
        <f>SQRT(AVERAGE($I$5:I124)*1000/PI()/$M$1)</f>
        <v>59.298391886115191</v>
      </c>
      <c r="N124" s="19">
        <f t="shared" si="7"/>
        <v>491.45018166988859</v>
      </c>
    </row>
    <row r="125" spans="8:14" x14ac:dyDescent="0.35">
      <c r="H125" s="11">
        <v>120</v>
      </c>
      <c r="I125" s="7">
        <f t="shared" si="4"/>
        <v>20.638757938712924</v>
      </c>
      <c r="J125" s="12">
        <f t="shared" si="6"/>
        <v>753.98223686155029</v>
      </c>
      <c r="K125" s="16">
        <f t="shared" si="5"/>
        <v>15.56125687667485</v>
      </c>
      <c r="L125" s="16">
        <f>SUM($K$5:K125)</f>
        <v>3932.9976240766591</v>
      </c>
      <c r="M125" s="11">
        <f>SQRT(AVERAGE($I$5:I125)*1000/PI()/$M$1)</f>
        <v>59.098801270342214</v>
      </c>
      <c r="N125" s="19">
        <f t="shared" si="7"/>
        <v>496.38606537064089</v>
      </c>
    </row>
    <row r="126" spans="8:14" x14ac:dyDescent="0.35">
      <c r="H126" s="11">
        <v>121</v>
      </c>
      <c r="I126" s="7">
        <f t="shared" si="4"/>
        <v>19.415921354393571</v>
      </c>
      <c r="J126" s="12">
        <f t="shared" si="6"/>
        <v>760.26542216872997</v>
      </c>
      <c r="K126" s="16">
        <f t="shared" si="5"/>
        <v>14.761253645292888</v>
      </c>
      <c r="L126" s="16">
        <f>SUM($K$5:K126)</f>
        <v>3947.7588777219521</v>
      </c>
      <c r="M126" s="11">
        <f>SQRT(AVERAGE($I$5:I126)*1000/PI()/$M$1)</f>
        <v>58.89911447427842</v>
      </c>
      <c r="N126" s="19">
        <f t="shared" si="7"/>
        <v>501.28881760681691</v>
      </c>
    </row>
    <row r="127" spans="8:14" x14ac:dyDescent="0.35">
      <c r="H127" s="11">
        <v>122</v>
      </c>
      <c r="I127" s="7">
        <f t="shared" si="4"/>
        <v>18.240808607448805</v>
      </c>
      <c r="J127" s="12">
        <f t="shared" si="6"/>
        <v>766.54860747590953</v>
      </c>
      <c r="K127" s="16">
        <f t="shared" si="5"/>
        <v>13.982466437274466</v>
      </c>
      <c r="L127" s="16">
        <f>SUM($K$5:K127)</f>
        <v>3961.7413441592266</v>
      </c>
      <c r="M127" s="11">
        <f>SQRT(AVERAGE($I$5:I127)*1000/PI()/$M$1)</f>
        <v>58.699421517999717</v>
      </c>
      <c r="N127" s="19">
        <f t="shared" si="7"/>
        <v>506.15910012669769</v>
      </c>
    </row>
    <row r="128" spans="8:14" x14ac:dyDescent="0.35">
      <c r="H128" s="11">
        <v>123</v>
      </c>
      <c r="I128" s="7">
        <f t="shared" si="4"/>
        <v>17.113298960809214</v>
      </c>
      <c r="J128" s="12">
        <f t="shared" si="6"/>
        <v>772.8317927830891</v>
      </c>
      <c r="K128" s="16">
        <f t="shared" si="5"/>
        <v>13.22570151631516</v>
      </c>
      <c r="L128" s="16">
        <f>SUM($K$5:K128)</f>
        <v>3974.9670456755416</v>
      </c>
      <c r="M128" s="11">
        <f>SQRT(AVERAGE($I$5:I128)*1000/PI()/$M$1)</f>
        <v>58.499810440127462</v>
      </c>
      <c r="N128" s="19">
        <f t="shared" si="7"/>
        <v>510.99763001885884</v>
      </c>
    </row>
    <row r="129" spans="8:14" x14ac:dyDescent="0.35">
      <c r="H129" s="11">
        <v>124</v>
      </c>
      <c r="I129" s="7">
        <f t="shared" si="4"/>
        <v>16.03314964645341</v>
      </c>
      <c r="J129" s="12">
        <f t="shared" si="6"/>
        <v>779.11497809026866</v>
      </c>
      <c r="K129" s="16">
        <f t="shared" si="5"/>
        <v>12.491667035514547</v>
      </c>
      <c r="L129" s="16">
        <f>SUM($K$5:K129)</f>
        <v>3987.4587127110563</v>
      </c>
      <c r="M129" s="11">
        <f>SQRT(AVERAGE($I$5:I129)*1000/PI()/$M$1)</f>
        <v>58.300367125687153</v>
      </c>
      <c r="N129" s="19">
        <f t="shared" si="7"/>
        <v>515.80517480688718</v>
      </c>
    </row>
    <row r="130" spans="8:14" x14ac:dyDescent="0.35">
      <c r="H130" s="11">
        <v>125</v>
      </c>
      <c r="I130" s="7">
        <f t="shared" si="4"/>
        <v>15.000000000000009</v>
      </c>
      <c r="J130" s="12">
        <f t="shared" si="6"/>
        <v>785.39816339744823</v>
      </c>
      <c r="K130" s="16">
        <f t="shared" si="5"/>
        <v>11.78097245096173</v>
      </c>
      <c r="L130" s="16">
        <f>SUM($K$5:K130)</f>
        <v>3999.2396851620178</v>
      </c>
      <c r="M130" s="11">
        <f>SQRT(AVERAGE($I$5:I130)*1000/PI()/$M$1)</f>
        <v>58.101175144729389</v>
      </c>
      <c r="N130" s="19">
        <f t="shared" si="7"/>
        <v>520.58254747516162</v>
      </c>
    </row>
    <row r="131" spans="8:14" x14ac:dyDescent="0.35">
      <c r="H131" s="11">
        <v>126</v>
      </c>
      <c r="I131" s="7">
        <f t="shared" si="4"/>
        <v>14.013376138343531</v>
      </c>
      <c r="J131" s="12">
        <f t="shared" si="6"/>
        <v>791.68134870462791</v>
      </c>
      <c r="K131" s="16">
        <f t="shared" si="5"/>
        <v>11.094128521109058</v>
      </c>
      <c r="L131" s="16">
        <f>SUM($K$5:K131)</f>
        <v>4010.3338136831271</v>
      </c>
      <c r="M131" s="11">
        <f>SQRT(AVERAGE($I$5:I131)*1000/PI()/$M$1)</f>
        <v>57.902315602409963</v>
      </c>
      <c r="N131" s="19">
        <f t="shared" si="7"/>
        <v>525.33060145611114</v>
      </c>
    </row>
    <row r="132" spans="8:14" x14ac:dyDescent="0.35">
      <c r="H132" s="11">
        <v>127</v>
      </c>
      <c r="I132" s="7">
        <f t="shared" si="4"/>
        <v>13.072696140375742</v>
      </c>
      <c r="J132" s="12">
        <f t="shared" si="6"/>
        <v>797.96453401180747</v>
      </c>
      <c r="K132" s="16">
        <f t="shared" si="5"/>
        <v>10.431547883932883</v>
      </c>
      <c r="L132" s="16">
        <f>SUM($K$5:K132)</f>
        <v>4020.7653615670602</v>
      </c>
      <c r="M132" s="11">
        <f>SQRT(AVERAGE($I$5:I132)*1000/PI()/$M$1)</f>
        <v>57.703867001148232</v>
      </c>
      <c r="N132" s="19">
        <f t="shared" si="7"/>
        <v>530.05022560915336</v>
      </c>
    </row>
    <row r="133" spans="8:14" x14ac:dyDescent="0.35">
      <c r="H133" s="11">
        <v>128</v>
      </c>
      <c r="I133" s="7">
        <f t="shared" si="4"/>
        <v>12.177275687072099</v>
      </c>
      <c r="J133" s="12">
        <f t="shared" si="6"/>
        <v>804.24771931898704</v>
      </c>
      <c r="K133" s="16">
        <f t="shared" si="5"/>
        <v>9.7935461988462862</v>
      </c>
      <c r="L133" s="16">
        <f>SUM($K$5:K133)</f>
        <v>4030.5589077659065</v>
      </c>
      <c r="M133" s="11">
        <f>SQRT(AVERAGE($I$5:I133)*1000/PI()/$M$1)</f>
        <v>57.505905115399543</v>
      </c>
      <c r="N133" s="19">
        <f t="shared" si="7"/>
        <v>534.7423392210336</v>
      </c>
    </row>
    <row r="134" spans="8:14" x14ac:dyDescent="0.35">
      <c r="H134" s="11">
        <v>129</v>
      </c>
      <c r="I134" s="7">
        <f t="shared" ref="I134:I197" si="8">$D$2*EXP(-0.5*(H134/$D$10)^$D$7)</f>
        <v>11.326334113908727</v>
      </c>
      <c r="J134" s="12">
        <f t="shared" si="6"/>
        <v>810.5309046261666</v>
      </c>
      <c r="K134" s="16">
        <f t="shared" ref="K134:K197" si="9">I134*J134/1000</f>
        <v>9.1803438354446509</v>
      </c>
      <c r="L134" s="16">
        <f>SUM($K$5:K134)</f>
        <v>4039.739251601351</v>
      </c>
      <c r="M134" s="11">
        <f>SQRT(AVERAGE($I$5:I134)*1000/PI()/$M$1)</f>
        <v>57.308502879489538</v>
      </c>
      <c r="N134" s="19">
        <f t="shared" si="7"/>
        <v>539.40788705655166</v>
      </c>
    </row>
    <row r="135" spans="8:14" x14ac:dyDescent="0.35">
      <c r="H135" s="11">
        <v>130</v>
      </c>
      <c r="I135" s="7">
        <f t="shared" si="8"/>
        <v>10.519000825746975</v>
      </c>
      <c r="J135" s="12">
        <f t="shared" ref="J135:J198" si="10">2*PI()*H135*($H$7-$H$6)</f>
        <v>816.81408993334617</v>
      </c>
      <c r="K135" s="16">
        <f t="shared" si="9"/>
        <v>8.5920680864906309</v>
      </c>
      <c r="L135" s="16">
        <f>SUM($K$5:K135)</f>
        <v>4048.3313196878416</v>
      </c>
      <c r="M135" s="11">
        <f>SQRT(AVERAGE($I$5:I135)*1000/PI()/$M$1)</f>
        <v>57.111730288866681</v>
      </c>
      <c r="N135" s="19">
        <f t="shared" ref="N135:N198" si="11">(PI()*M135*H135/1000)^2</f>
        <v>544.04783448767046</v>
      </c>
    </row>
    <row r="136" spans="8:14" x14ac:dyDescent="0.35">
      <c r="H136" s="11">
        <v>131</v>
      </c>
      <c r="I136" s="7">
        <f t="shared" si="8"/>
        <v>9.7543220220118734</v>
      </c>
      <c r="J136" s="12">
        <f t="shared" si="10"/>
        <v>823.09727524052585</v>
      </c>
      <c r="K136" s="16">
        <f t="shared" si="9"/>
        <v>8.0287558781366304</v>
      </c>
      <c r="L136" s="16">
        <f>SUM($K$5:K136)</f>
        <v>4056.3600755659781</v>
      </c>
      <c r="M136" s="11">
        <f>SQRT(AVERAGE($I$5:I136)*1000/PI()/$M$1)</f>
        <v>56.915654315034566</v>
      </c>
      <c r="N136" s="19">
        <f t="shared" si="11"/>
        <v>548.6631627277892</v>
      </c>
    </row>
    <row r="137" spans="8:14" x14ac:dyDescent="0.35">
      <c r="H137" s="11">
        <v>132</v>
      </c>
      <c r="I137" s="7">
        <f t="shared" si="8"/>
        <v>9.0312676782230987</v>
      </c>
      <c r="J137" s="12">
        <f t="shared" si="10"/>
        <v>829.38046054770541</v>
      </c>
      <c r="K137" s="16">
        <f t="shared" si="9"/>
        <v>7.4903569462942796</v>
      </c>
      <c r="L137" s="16">
        <f>SUM($K$5:K137)</f>
        <v>4063.8504325122726</v>
      </c>
      <c r="M137" s="11">
        <f>SQRT(AVERAGE($I$5:I137)*1000/PI()/$M$1)</f>
        <v>56.720338834329908</v>
      </c>
      <c r="N137" s="19">
        <f t="shared" si="11"/>
        <v>553.25486419652066</v>
      </c>
    </row>
    <row r="138" spans="8:14" x14ac:dyDescent="0.35">
      <c r="H138" s="11">
        <v>133</v>
      </c>
      <c r="I138" s="7">
        <f t="shared" si="8"/>
        <v>8.3487387287309485</v>
      </c>
      <c r="J138" s="12">
        <f t="shared" si="10"/>
        <v>835.66364585488498</v>
      </c>
      <c r="K138" s="16">
        <f t="shared" si="9"/>
        <v>6.9767374443411816</v>
      </c>
      <c r="L138" s="16">
        <f>SUM($K$5:K138)</f>
        <v>4070.8271699566139</v>
      </c>
      <c r="M138" s="11">
        <f>SQRT(AVERAGE($I$5:I138)*1000/PI()/$M$1)</f>
        <v>56.525844570614559</v>
      </c>
      <c r="N138" s="19">
        <f t="shared" si="11"/>
        <v>557.82393803866796</v>
      </c>
    </row>
    <row r="139" spans="8:14" x14ac:dyDescent="0.35">
      <c r="H139" s="11">
        <v>134</v>
      </c>
      <c r="I139" s="7">
        <f t="shared" si="8"/>
        <v>7.7055743948765638</v>
      </c>
      <c r="J139" s="12">
        <f t="shared" si="10"/>
        <v>841.94683116206454</v>
      </c>
      <c r="K139" s="16">
        <f t="shared" si="9"/>
        <v>6.4876839440498664</v>
      </c>
      <c r="L139" s="16">
        <f>SUM($K$5:K139)</f>
        <v>4077.3148539006638</v>
      </c>
      <c r="M139" s="11">
        <f>SQRT(AVERAGE($I$5:I139)*1000/PI()/$M$1)</f>
        <v>56.332229051853268</v>
      </c>
      <c r="N139" s="19">
        <f t="shared" si="11"/>
        <v>562.37138581927229</v>
      </c>
    </row>
    <row r="140" spans="8:14" x14ac:dyDescent="0.35">
      <c r="H140" s="11">
        <v>135</v>
      </c>
      <c r="I140" s="7">
        <f t="shared" si="8"/>
        <v>7.1005596027366957</v>
      </c>
      <c r="J140" s="12">
        <f t="shared" si="10"/>
        <v>848.23001646924411</v>
      </c>
      <c r="K140" s="16">
        <f t="shared" si="9"/>
        <v>6.0229077887701967</v>
      </c>
      <c r="L140" s="16">
        <f>SUM($K$5:K140)</f>
        <v>4083.337761689434</v>
      </c>
      <c r="M140" s="11">
        <f>SQRT(AVERAGE($I$5:I140)*1000/PI()/$M$1)</f>
        <v>56.139546580453469</v>
      </c>
      <c r="N140" s="19">
        <f t="shared" si="11"/>
        <v>566.89820741461745</v>
      </c>
    </row>
    <row r="141" spans="8:14" x14ac:dyDescent="0.35">
      <c r="H141" s="11">
        <v>136</v>
      </c>
      <c r="I141" s="7">
        <f t="shared" si="8"/>
        <v>6.5324324351257692</v>
      </c>
      <c r="J141" s="12">
        <f t="shared" si="10"/>
        <v>854.51320177642378</v>
      </c>
      <c r="K141" s="16">
        <f t="shared" si="9"/>
        <v>5.5820497555274811</v>
      </c>
      <c r="L141" s="16">
        <f>SUM($K$5:K141)</f>
        <v>4088.9198114449614</v>
      </c>
      <c r="M141" s="11">
        <f>SQRT(AVERAGE($I$5:I141)*1000/PI()/$M$1)</f>
        <v>55.94784821714974</v>
      </c>
      <c r="N141" s="19">
        <f t="shared" si="11"/>
        <v>571.40539711695715</v>
      </c>
    </row>
    <row r="142" spans="8:14" x14ac:dyDescent="0.35">
      <c r="H142" s="11">
        <v>137</v>
      </c>
      <c r="I142" s="7">
        <f t="shared" si="8"/>
        <v>5.9998915635986947</v>
      </c>
      <c r="J142" s="12">
        <f t="shared" si="10"/>
        <v>860.79638708360335</v>
      </c>
      <c r="K142" s="16">
        <f t="shared" si="9"/>
        <v>5.164684980839148</v>
      </c>
      <c r="L142" s="16">
        <f>SUM($K$5:K142)</f>
        <v>4094.0844964258004</v>
      </c>
      <c r="M142" s="11">
        <f>SQRT(AVERAGE($I$5:I142)*1000/PI()/$M$1)</f>
        <v>55.757181778125755</v>
      </c>
      <c r="N142" s="19">
        <f t="shared" si="11"/>
        <v>575.89393996849572</v>
      </c>
    </row>
    <row r="143" spans="8:14" x14ac:dyDescent="0.35">
      <c r="H143" s="11">
        <v>138</v>
      </c>
      <c r="I143" s="7">
        <f t="shared" si="8"/>
        <v>5.5016036078057065</v>
      </c>
      <c r="J143" s="12">
        <f t="shared" si="10"/>
        <v>867.07957239078291</v>
      </c>
      <c r="K143" s="16">
        <f t="shared" si="9"/>
        <v>4.77032810371976</v>
      </c>
      <c r="L143" s="16">
        <f>SUM($K$5:K143)</f>
        <v>4098.8548245295206</v>
      </c>
      <c r="M143" s="11">
        <f>SQRT(AVERAGE($I$5:I143)*1000/PI()/$M$1)</f>
        <v>55.567591844980591</v>
      </c>
      <c r="N143" s="19">
        <f t="shared" si="11"/>
        <v>580.36480833784083</v>
      </c>
    </row>
    <row r="144" spans="8:14" x14ac:dyDescent="0.35">
      <c r="H144" s="11">
        <v>139</v>
      </c>
      <c r="I144" s="7">
        <f t="shared" si="8"/>
        <v>5.0362103716705882</v>
      </c>
      <c r="J144" s="12">
        <f t="shared" si="10"/>
        <v>873.36275769796248</v>
      </c>
      <c r="K144" s="16">
        <f t="shared" si="9"/>
        <v>4.398438578549305</v>
      </c>
      <c r="L144" s="16">
        <f>SUM($K$5:K144)</f>
        <v>4103.2532631080703</v>
      </c>
      <c r="M144" s="11">
        <f>SQRT(AVERAGE($I$5:I144)*1000/PI()/$M$1)</f>
        <v>55.379119787065413</v>
      </c>
      <c r="N144" s="19">
        <f t="shared" si="11"/>
        <v>584.81895874976692</v>
      </c>
    </row>
    <row r="145" spans="8:15" x14ac:dyDescent="0.35">
      <c r="H145" s="11">
        <v>140</v>
      </c>
      <c r="I145" s="7">
        <f t="shared" si="8"/>
        <v>4.602335908459537</v>
      </c>
      <c r="J145" s="12">
        <f t="shared" si="10"/>
        <v>879.64594300514204</v>
      </c>
      <c r="K145" s="16">
        <f t="shared" si="9"/>
        <v>4.0484261102233159</v>
      </c>
      <c r="L145" s="16">
        <f>SUM($K$5:K145)</f>
        <v>4107.3016892182932</v>
      </c>
      <c r="M145" s="11">
        <f>SQRT(AVERAGE($I$5:I145)*1000/PI()/$M$1)</f>
        <v>55.191803795641562</v>
      </c>
      <c r="N145" s="19">
        <f t="shared" si="11"/>
        <v>589.25732897673538</v>
      </c>
    </row>
    <row r="146" spans="8:15" x14ac:dyDescent="0.35">
      <c r="H146" s="11">
        <v>141</v>
      </c>
      <c r="I146" s="7">
        <f t="shared" si="8"/>
        <v>4.1985933698407809</v>
      </c>
      <c r="J146" s="12">
        <f t="shared" si="10"/>
        <v>885.92912831232161</v>
      </c>
      <c r="K146" s="16">
        <f t="shared" si="9"/>
        <v>3.719656164280936</v>
      </c>
      <c r="L146" s="16">
        <f>SUM($K$5:K146)</f>
        <v>4111.0213453825745</v>
      </c>
      <c r="M146" s="11">
        <f>SQRT(AVERAGE($I$5:I146)*1000/PI()/$M$1)</f>
        <v>55.005678929242933</v>
      </c>
      <c r="N146" s="19">
        <f t="shared" si="11"/>
        <v>593.68083539820088</v>
      </c>
      <c r="O146" s="21"/>
    </row>
    <row r="147" spans="8:15" x14ac:dyDescent="0.35">
      <c r="H147" s="11">
        <v>142</v>
      </c>
      <c r="I147" s="7">
        <f t="shared" si="8"/>
        <v>3.8235915974593127</v>
      </c>
      <c r="J147" s="12">
        <f t="shared" si="10"/>
        <v>892.21231361950129</v>
      </c>
      <c r="K147" s="16">
        <f t="shared" si="9"/>
        <v>3.4114555055052582</v>
      </c>
      <c r="L147" s="16">
        <f>SUM($K$5:K147)</f>
        <v>4114.4328008880793</v>
      </c>
      <c r="M147" s="11">
        <f>SQRT(AVERAGE($I$5:I147)*1000/PI()/$M$1)</f>
        <v>54.820777169564316</v>
      </c>
      <c r="N147" s="19">
        <f t="shared" si="11"/>
        <v>598.09037063136509</v>
      </c>
    </row>
    <row r="148" spans="8:15" x14ac:dyDescent="0.35">
      <c r="H148" s="11">
        <v>143</v>
      </c>
      <c r="I148" s="7">
        <f t="shared" si="8"/>
        <v>3.4759414193146152</v>
      </c>
      <c r="J148" s="12">
        <f t="shared" si="10"/>
        <v>898.49549892668085</v>
      </c>
      <c r="K148" s="16">
        <f t="shared" si="9"/>
        <v>3.1231177197870004</v>
      </c>
      <c r="L148" s="16">
        <f>SUM($K$5:K148)</f>
        <v>4117.5559186078663</v>
      </c>
      <c r="M148" s="11">
        <f>SQRT(AVERAGE($I$5:I148)*1000/PI()/$M$1)</f>
        <v>54.637127487143964</v>
      </c>
      <c r="N148" s="19">
        <f t="shared" si="11"/>
        <v>602.48680143469358</v>
      </c>
    </row>
    <row r="149" spans="8:15" x14ac:dyDescent="0.35">
      <c r="H149" s="11">
        <v>144</v>
      </c>
      <c r="I149" s="7">
        <f t="shared" si="8"/>
        <v>3.1542616172797606</v>
      </c>
      <c r="J149" s="12">
        <f t="shared" si="10"/>
        <v>904.77868423386042</v>
      </c>
      <c r="K149" s="16">
        <f t="shared" si="9"/>
        <v>2.8539086758117507</v>
      </c>
      <c r="L149" s="16">
        <f>SUM($K$5:K149)</f>
        <v>4120.4098272836782</v>
      </c>
      <c r="M149" s="11">
        <f>SQRT(AVERAGE($I$5:I149)*1000/PI()/$M$1)</f>
        <v>54.454755916063888</v>
      </c>
      <c r="N149" s="19">
        <f t="shared" si="11"/>
        <v>606.87096688328279</v>
      </c>
    </row>
    <row r="150" spans="8:15" x14ac:dyDescent="0.35">
      <c r="H150" s="11">
        <v>145</v>
      </c>
      <c r="I150" s="7">
        <f t="shared" si="8"/>
        <v>2.8571845363787345</v>
      </c>
      <c r="J150" s="12">
        <f t="shared" si="10"/>
        <v>911.06186954103998</v>
      </c>
      <c r="K150" s="16">
        <f t="shared" si="9"/>
        <v>2.6030718853369597</v>
      </c>
      <c r="L150" s="16">
        <f>SUM($K$5:K150)</f>
        <v>4123.0128991690153</v>
      </c>
      <c r="M150" s="11">
        <f>SQRT(AVERAGE($I$5:I150)*1000/PI()/$M$1)</f>
        <v>54.273685636854395</v>
      </c>
      <c r="N150" s="19">
        <f t="shared" si="11"/>
        <v>611.24367681297474</v>
      </c>
    </row>
    <row r="151" spans="8:15" x14ac:dyDescent="0.35">
      <c r="H151" s="11">
        <v>146</v>
      </c>
      <c r="I151" s="7">
        <f t="shared" si="8"/>
        <v>2.5833613108860902</v>
      </c>
      <c r="J151" s="12">
        <f t="shared" si="10"/>
        <v>917.34505484821955</v>
      </c>
      <c r="K151" s="16">
        <f t="shared" si="9"/>
        <v>2.3698337234275688</v>
      </c>
      <c r="L151" s="16">
        <f>SUM($K$5:K151)</f>
        <v>4125.3827328924426</v>
      </c>
      <c r="M151" s="11">
        <f>SQRT(AVERAGE($I$5:I151)*1000/PI()/$M$1)</f>
        <v>54.093937066761562</v>
      </c>
      <c r="N151" s="19">
        <f t="shared" si="11"/>
        <v>615.60571052811451</v>
      </c>
    </row>
    <row r="152" spans="8:15" x14ac:dyDescent="0.35">
      <c r="H152" s="11">
        <v>147</v>
      </c>
      <c r="I152" s="7">
        <f t="shared" si="8"/>
        <v>2.3314666868693155</v>
      </c>
      <c r="J152" s="12">
        <f t="shared" si="10"/>
        <v>923.62824015539923</v>
      </c>
      <c r="K152" s="16">
        <f t="shared" si="9"/>
        <v>2.1534084729740455</v>
      </c>
      <c r="L152" s="16">
        <f>SUM($K$5:K152)</f>
        <v>4127.5361413654164</v>
      </c>
      <c r="M152" s="11">
        <f>SQRT(AVERAGE($I$5:I152)*1000/PI()/$M$1)</f>
        <v>53.915527956517295</v>
      </c>
      <c r="N152" s="19">
        <f t="shared" si="11"/>
        <v>619.95781576592037</v>
      </c>
    </row>
    <row r="153" spans="8:15" x14ac:dyDescent="0.35">
      <c r="H153" s="11">
        <v>148</v>
      </c>
      <c r="I153" s="7">
        <f t="shared" si="8"/>
        <v>2.1002034253980826</v>
      </c>
      <c r="J153" s="12">
        <f t="shared" si="10"/>
        <v>929.91142546257879</v>
      </c>
      <c r="K153" s="16">
        <f t="shared" si="9"/>
        <v>1.9530031610733218</v>
      </c>
      <c r="L153" s="16">
        <f>SUM($K$5:K153)</f>
        <v>4129.4891445264893</v>
      </c>
      <c r="M153" s="11">
        <f>SQRT(AVERAGE($I$5:I153)*1000/PI()/$M$1)</f>
        <v>53.738473492740738</v>
      </c>
      <c r="N153" s="19">
        <f t="shared" si="11"/>
        <v>624.30070790871412</v>
      </c>
    </row>
    <row r="154" spans="8:15" x14ac:dyDescent="0.35">
      <c r="H154" s="11">
        <v>149</v>
      </c>
      <c r="I154" s="7">
        <f t="shared" si="8"/>
        <v>1.8883062752366706</v>
      </c>
      <c r="J154" s="12">
        <f t="shared" si="10"/>
        <v>936.19461076975836</v>
      </c>
      <c r="K154" s="16">
        <f t="shared" si="9"/>
        <v>1.767822158359287</v>
      </c>
      <c r="L154" s="16">
        <f>SUM($K$5:K154)</f>
        <v>4131.2569666848485</v>
      </c>
      <c r="M154" s="11">
        <f>SQRT(AVERAGE($I$5:I154)*1000/PI()/$M$1)</f>
        <v>53.562786405098144</v>
      </c>
      <c r="N154" s="19">
        <f t="shared" si="11"/>
        <v>628.63506943367133</v>
      </c>
    </row>
    <row r="155" spans="8:15" x14ac:dyDescent="0.35">
      <c r="H155" s="11">
        <v>150</v>
      </c>
      <c r="I155" s="7">
        <f t="shared" si="8"/>
        <v>1.6945455083585277</v>
      </c>
      <c r="J155" s="12">
        <f t="shared" si="10"/>
        <v>942.47779607693792</v>
      </c>
      <c r="K155" s="16">
        <f t="shared" si="9"/>
        <v>1.5970715160698197</v>
      </c>
      <c r="L155" s="16">
        <f>SUM($K$5:K155)</f>
        <v>4132.8540382009187</v>
      </c>
      <c r="M155" s="11">
        <f>SQRT(AVERAGE($I$5:I155)*1000/PI()/$M$1)</f>
        <v>53.388477077354167</v>
      </c>
      <c r="N155" s="19">
        <f t="shared" si="11"/>
        <v>632.96154958836439</v>
      </c>
    </row>
    <row r="156" spans="8:15" x14ac:dyDescent="0.35">
      <c r="H156" s="11">
        <v>151</v>
      </c>
      <c r="I156" s="7">
        <f t="shared" si="8"/>
        <v>1.5177300160203919</v>
      </c>
      <c r="J156" s="12">
        <f t="shared" si="10"/>
        <v>948.76098138411749</v>
      </c>
      <c r="K156" s="16">
        <f t="shared" si="9"/>
        <v>1.4399630194756394</v>
      </c>
      <c r="L156" s="16">
        <f>SUM($K$5:K156)</f>
        <v>4134.2940012203944</v>
      </c>
      <c r="M156" s="11">
        <f>SQRT(AVERAGE($I$5:I156)*1000/PI()/$M$1)</f>
        <v>53.215553661461847</v>
      </c>
      <c r="N156" s="19">
        <f t="shared" si="11"/>
        <v>637.28076427916449</v>
      </c>
    </row>
    <row r="157" spans="8:15" x14ac:dyDescent="0.35">
      <c r="H157" s="11">
        <v>152</v>
      </c>
      <c r="I157" s="7">
        <f t="shared" si="8"/>
        <v>1.356709967355479</v>
      </c>
      <c r="J157" s="12">
        <f t="shared" si="10"/>
        <v>955.04416669129705</v>
      </c>
      <c r="K157" s="16">
        <f t="shared" si="9"/>
        <v>1.2957179402147903</v>
      </c>
      <c r="L157" s="16">
        <f>SUM($K$5:K157)</f>
        <v>4135.5897191606091</v>
      </c>
      <c r="M157" s="11">
        <f>SQRT(AVERAGE($I$5:I157)*1000/PI()/$M$1)</f>
        <v>53.044022193859689</v>
      </c>
      <c r="N157" s="19">
        <f t="shared" si="11"/>
        <v>641.59329615855631</v>
      </c>
    </row>
    <row r="158" spans="8:15" x14ac:dyDescent="0.35">
      <c r="H158" s="11">
        <v>153</v>
      </c>
      <c r="I158" s="7">
        <f t="shared" si="8"/>
        <v>1.2103790364451008</v>
      </c>
      <c r="J158" s="12">
        <f t="shared" si="10"/>
        <v>961.32735199847673</v>
      </c>
      <c r="K158" s="16">
        <f t="shared" si="9"/>
        <v>1.1635704740202366</v>
      </c>
      <c r="L158" s="16">
        <f>SUM($K$5:K158)</f>
        <v>4136.7532896346293</v>
      </c>
      <c r="M158" s="11">
        <f>SQRT(AVERAGE($I$5:I158)*1000/PI()/$M$1)</f>
        <v>52.873886713172709</v>
      </c>
      <c r="N158" s="19">
        <f t="shared" si="11"/>
        <v>645.899694896607</v>
      </c>
    </row>
    <row r="159" spans="8:15" x14ac:dyDescent="0.35">
      <c r="H159" s="11">
        <v>154</v>
      </c>
      <c r="I159" s="7">
        <f t="shared" si="8"/>
        <v>1.0776762075629203</v>
      </c>
      <c r="J159" s="12">
        <f t="shared" si="10"/>
        <v>967.61053730565629</v>
      </c>
      <c r="K159" s="16">
        <f t="shared" si="9"/>
        <v>1.0427708542414793</v>
      </c>
      <c r="L159" s="16">
        <f>SUM($K$5:K159)</f>
        <v>4137.7960604888704</v>
      </c>
      <c r="M159" s="11">
        <f>SQRT(AVERAGE($I$5:I159)*1000/PI()/$M$1)</f>
        <v>52.70514937854837</v>
      </c>
      <c r="N159" s="19">
        <f t="shared" si="11"/>
        <v>650.20047762120703</v>
      </c>
    </row>
    <row r="160" spans="8:15" x14ac:dyDescent="0.35">
      <c r="H160" s="11">
        <v>155</v>
      </c>
      <c r="I160" s="7">
        <f t="shared" si="8"/>
        <v>0.95758717171947416</v>
      </c>
      <c r="J160" s="12">
        <f t="shared" si="10"/>
        <v>973.89372261283586</v>
      </c>
      <c r="K160" s="16">
        <f t="shared" si="9"/>
        <v>0.93258813539217555</v>
      </c>
      <c r="L160" s="16">
        <f>SUM($K$5:K160)</f>
        <v>4138.7286486242629</v>
      </c>
      <c r="M160" s="11">
        <f>SQRT(AVERAGE($I$5:I160)*1000/PI()/$M$1)</f>
        <v>52.537810587898491</v>
      </c>
      <c r="N160" s="19">
        <f t="shared" si="11"/>
        <v>654.4961295112812</v>
      </c>
    </row>
    <row r="161" spans="8:14" x14ac:dyDescent="0.35">
      <c r="H161" s="11">
        <v>156</v>
      </c>
      <c r="I161" s="7">
        <f t="shared" si="8"/>
        <v>0.84914533073661025</v>
      </c>
      <c r="J161" s="12">
        <f t="shared" si="10"/>
        <v>980.17690792001542</v>
      </c>
      <c r="K161" s="16">
        <f t="shared" si="9"/>
        <v>0.83231264465612942</v>
      </c>
      <c r="L161" s="16">
        <f>SUM($K$5:K161)</f>
        <v>4139.5609612689186</v>
      </c>
      <c r="M161" s="11">
        <f>SQRT(AVERAGE($I$5:I161)*1000/PI()/$M$1)</f>
        <v>52.371869095362612</v>
      </c>
      <c r="N161" s="19">
        <f t="shared" si="11"/>
        <v>658.78710452693122</v>
      </c>
    </row>
    <row r="162" spans="8:14" x14ac:dyDescent="0.35">
      <c r="H162" s="11">
        <v>157</v>
      </c>
      <c r="I162" s="7">
        <f t="shared" si="8"/>
        <v>0.75143242782734498</v>
      </c>
      <c r="J162" s="12">
        <f t="shared" si="10"/>
        <v>986.46009322719499</v>
      </c>
      <c r="K162" s="16">
        <f t="shared" si="9"/>
        <v>0.74125810280850024</v>
      </c>
      <c r="L162" s="16">
        <f>SUM($K$5:K162)</f>
        <v>4140.302219371727</v>
      </c>
      <c r="M162" s="11">
        <f>SQRT(AVERAGE($I$5:I162)*1000/PI()/$M$1)</f>
        <v>52.207322127356996</v>
      </c>
      <c r="N162" s="19">
        <f t="shared" si="11"/>
        <v>663.07382626040817</v>
      </c>
    </row>
    <row r="163" spans="8:14" x14ac:dyDescent="0.35">
      <c r="H163" s="11">
        <v>158</v>
      </c>
      <c r="I163" s="7">
        <f t="shared" si="8"/>
        <v>0.6635788260286628</v>
      </c>
      <c r="J163" s="12">
        <f t="shared" si="10"/>
        <v>992.74327853437467</v>
      </c>
      <c r="K163" s="16">
        <f t="shared" si="9"/>
        <v>0.65876341931768612</v>
      </c>
      <c r="L163" s="16">
        <f>SUM($K$5:K163)</f>
        <v>4140.9609827910444</v>
      </c>
      <c r="M163" s="11">
        <f>SQRT(AVERAGE($I$5:I163)*1000/PI()/$M$1)</f>
        <v>52.044165496625233</v>
      </c>
      <c r="N163" s="19">
        <f t="shared" si="11"/>
        <v>667.35668889193539</v>
      </c>
    </row>
    <row r="164" spans="8:14" x14ac:dyDescent="0.35">
      <c r="H164" s="11">
        <v>159</v>
      </c>
      <c r="I164" s="7">
        <f t="shared" si="8"/>
        <v>0.58476345782193551</v>
      </c>
      <c r="J164" s="12">
        <f t="shared" si="10"/>
        <v>999.02646384155423</v>
      </c>
      <c r="K164" s="16">
        <f t="shared" si="9"/>
        <v>0.58419416945160807</v>
      </c>
      <c r="L164" s="16">
        <f>SUM($K$5:K164)</f>
        <v>4141.5451769604961</v>
      </c>
      <c r="M164" s="11">
        <f>SQRT(AVERAGE($I$5:I164)*1000/PI()/$M$1)</f>
        <v>51.882393713760749</v>
      </c>
      <c r="N164" s="19">
        <f t="shared" si="11"/>
        <v>671.63605823467128</v>
      </c>
    </row>
    <row r="165" spans="8:14" x14ac:dyDescent="0.35">
      <c r="H165" s="11">
        <v>160</v>
      </c>
      <c r="I165" s="7">
        <f t="shared" si="8"/>
        <v>0.51421347087238656</v>
      </c>
      <c r="J165" s="12">
        <f t="shared" si="10"/>
        <v>1005.3096491487338</v>
      </c>
      <c r="K165" s="16">
        <f t="shared" si="9"/>
        <v>0.51694376399027153</v>
      </c>
      <c r="L165" s="16">
        <f>SUM($K$5:K165)</f>
        <v>4142.0621207244867</v>
      </c>
      <c r="M165" s="11">
        <f>SQRT(AVERAGE($I$5:I165)*1000/PI()/$M$1)</f>
        <v>51.722000095727232</v>
      </c>
      <c r="N165" s="19">
        <f t="shared" si="11"/>
        <v>675.91227285352204</v>
      </c>
    </row>
    <row r="166" spans="8:14" x14ac:dyDescent="0.35">
      <c r="H166" s="11">
        <v>161</v>
      </c>
      <c r="I166" s="7">
        <f t="shared" si="8"/>
        <v>0.45120359602711757</v>
      </c>
      <c r="J166" s="12">
        <f t="shared" si="10"/>
        <v>1011.5928344559134</v>
      </c>
      <c r="K166" s="16">
        <f t="shared" si="9"/>
        <v>0.45643432462177275</v>
      </c>
      <c r="L166" s="16">
        <f>SUM($K$5:K166)</f>
        <v>4142.5185550491087</v>
      </c>
      <c r="M166" s="11">
        <f>SQRT(AVERAGE($I$5:I166)*1000/PI()/$M$1)</f>
        <v>51.562976870960128</v>
      </c>
      <c r="N166" s="19">
        <f t="shared" si="11"/>
        <v>680.18564524306476</v>
      </c>
    </row>
    <row r="167" spans="8:14" x14ac:dyDescent="0.35">
      <c r="H167" s="11">
        <v>162</v>
      </c>
      <c r="I167" s="7">
        <f t="shared" si="8"/>
        <v>0.39505526453732476</v>
      </c>
      <c r="J167" s="12">
        <f t="shared" si="10"/>
        <v>1017.8760197630929</v>
      </c>
      <c r="K167" s="16">
        <f t="shared" si="9"/>
        <v>0.40211728025370785</v>
      </c>
      <c r="L167" s="16">
        <f>SUM($K$5:K167)</f>
        <v>4142.9206723293628</v>
      </c>
      <c r="M167" s="11">
        <f>SQRT(AVERAGE($I$5:I167)*1000/PI()/$M$1)</f>
        <v>51.40531528068896</v>
      </c>
      <c r="N167" s="19">
        <f t="shared" si="11"/>
        <v>684.45646305050298</v>
      </c>
    </row>
    <row r="168" spans="8:14" x14ac:dyDescent="0.35">
      <c r="H168" s="11">
        <v>163</v>
      </c>
      <c r="I168" s="7">
        <f t="shared" si="8"/>
        <v>0.34513550192729037</v>
      </c>
      <c r="J168" s="12">
        <f t="shared" si="10"/>
        <v>1024.1592050702725</v>
      </c>
      <c r="K168" s="16">
        <f t="shared" si="9"/>
        <v>0.35347370129538319</v>
      </c>
      <c r="L168" s="16">
        <f>SUM($K$5:K168)</f>
        <v>4143.2741460306579</v>
      </c>
      <c r="M168" s="11">
        <f>SQRT(AVERAGE($I$5:I168)*1000/PI()/$M$1)</f>
        <v>51.249005676177077</v>
      </c>
      <c r="N168" s="19">
        <f t="shared" si="11"/>
        <v>688.72499033035274</v>
      </c>
    </row>
    <row r="169" spans="8:14" x14ac:dyDescent="0.35">
      <c r="H169" s="11">
        <v>164</v>
      </c>
      <c r="I169" s="7">
        <f t="shared" si="8"/>
        <v>0.30085562603767618</v>
      </c>
      <c r="J169" s="12">
        <f t="shared" si="10"/>
        <v>1030.4423903774521</v>
      </c>
      <c r="K169" s="16">
        <f t="shared" si="9"/>
        <v>0.31001439045276785</v>
      </c>
      <c r="L169" s="16">
        <f>SUM($K$5:K169)</f>
        <v>4143.5841604211109</v>
      </c>
      <c r="M169" s="11">
        <f>SQRT(AVERAGE($I$5:I169)*1000/PI()/$M$1)</f>
        <v>51.094037611630554</v>
      </c>
      <c r="N169" s="19">
        <f t="shared" si="11"/>
        <v>692.99146881839181</v>
      </c>
    </row>
    <row r="170" spans="8:14" x14ac:dyDescent="0.35">
      <c r="H170" s="11">
        <v>165</v>
      </c>
      <c r="I170" s="7">
        <f t="shared" si="8"/>
        <v>0.26166977654583351</v>
      </c>
      <c r="J170" s="12">
        <f t="shared" si="10"/>
        <v>1036.7255756846316</v>
      </c>
      <c r="K170" s="16">
        <f t="shared" si="9"/>
        <v>0.27127974972874819</v>
      </c>
      <c r="L170" s="16">
        <f>SUM($K$5:K170)</f>
        <v>4143.8554401708398</v>
      </c>
      <c r="M170" s="11">
        <f>SQRT(AVERAGE($I$5:I170)*1000/PI()/$M$1)</f>
        <v>50.940399932581698</v>
      </c>
      <c r="N170" s="19">
        <f t="shared" si="11"/>
        <v>697.25611921332973</v>
      </c>
    </row>
    <row r="171" spans="8:14" x14ac:dyDescent="0.35">
      <c r="H171" s="11">
        <v>166</v>
      </c>
      <c r="I171" s="7">
        <f t="shared" si="8"/>
        <v>0.22707330273650422</v>
      </c>
      <c r="J171" s="12">
        <f t="shared" si="10"/>
        <v>1043.0087609918114</v>
      </c>
      <c r="K171" s="16">
        <f t="shared" si="9"/>
        <v>0.23683944414151978</v>
      </c>
      <c r="L171" s="16">
        <f>SUM($K$5:K171)</f>
        <v>4144.0922796149816</v>
      </c>
      <c r="M171" s="11">
        <f>SQRT(AVERAGE($I$5:I171)*1000/PI()/$M$1)</f>
        <v>50.788080859604165</v>
      </c>
      <c r="N171" s="19">
        <f t="shared" si="11"/>
        <v>701.51914245561795</v>
      </c>
    </row>
    <row r="172" spans="8:14" x14ac:dyDescent="0.35">
      <c r="H172" s="11">
        <v>167</v>
      </c>
      <c r="I172" s="7">
        <f t="shared" si="8"/>
        <v>0.19660103549144545</v>
      </c>
      <c r="J172" s="12">
        <f t="shared" si="10"/>
        <v>1049.291946298991</v>
      </c>
      <c r="K172" s="16">
        <f t="shared" si="9"/>
        <v>0.2062918831752158</v>
      </c>
      <c r="L172" s="16">
        <f>SUM($K$5:K172)</f>
        <v>4144.2985714981569</v>
      </c>
      <c r="M172" s="11">
        <f>SQRT(AVERAGE($I$5:I172)*1000/PI()/$M$1)</f>
        <v>50.637068067265126</v>
      </c>
      <c r="N172" s="19">
        <f t="shared" si="11"/>
        <v>705.78072099381359</v>
      </c>
    </row>
    <row r="173" spans="8:14" x14ac:dyDescent="0.35">
      <c r="H173" s="11">
        <v>168</v>
      </c>
      <c r="I173" s="7">
        <f t="shared" si="8"/>
        <v>0.16982546841702498</v>
      </c>
      <c r="J173" s="12">
        <f t="shared" si="10"/>
        <v>1055.5751316061705</v>
      </c>
      <c r="K173" s="16">
        <f t="shared" si="9"/>
        <v>0.1792635411743807</v>
      </c>
      <c r="L173" s="16">
        <f>SUM($K$5:K173)</f>
        <v>4144.4778350393317</v>
      </c>
      <c r="M173" s="11">
        <f>SQRT(AVERAGE($I$5:I173)*1000/PI()/$M$1)</f>
        <v>50.487348758266194</v>
      </c>
      <c r="N173" s="19">
        <f t="shared" si="11"/>
        <v>710.04102002993204</v>
      </c>
    </row>
    <row r="174" spans="8:14" x14ac:dyDescent="0.35">
      <c r="H174" s="11">
        <v>169</v>
      </c>
      <c r="I174" s="7">
        <f t="shared" si="8"/>
        <v>0.14635487176776693</v>
      </c>
      <c r="J174" s="12">
        <f t="shared" si="10"/>
        <v>1061.8583169133501</v>
      </c>
      <c r="K174" s="16">
        <f t="shared" si="9"/>
        <v>0.15540813780739018</v>
      </c>
      <c r="L174" s="16">
        <f>SUM($K$5:K174)</f>
        <v>4144.6332431771389</v>
      </c>
      <c r="M174" s="11">
        <f>SQRT(AVERAGE($I$5:I174)*1000/PI()/$M$1)</f>
        <v>50.338909732766545</v>
      </c>
      <c r="N174" s="19">
        <f t="shared" si="11"/>
        <v>714.30018873624113</v>
      </c>
    </row>
    <row r="175" spans="8:14" x14ac:dyDescent="0.35">
      <c r="H175" s="11">
        <v>170</v>
      </c>
      <c r="I175" s="7">
        <f t="shared" si="8"/>
        <v>0.12583136138469958</v>
      </c>
      <c r="J175" s="12">
        <f t="shared" si="10"/>
        <v>1068.1415022205297</v>
      </c>
      <c r="K175" s="16">
        <f t="shared" si="9"/>
        <v>0.13440569937590735</v>
      </c>
      <c r="L175" s="16">
        <f>SUM($K$5:K175)</f>
        <v>4144.7676488765146</v>
      </c>
      <c r="M175" s="11">
        <f>SQRT(AVERAGE($I$5:I175)*1000/PI()/$M$1)</f>
        <v>50.191737452921139</v>
      </c>
      <c r="N175" s="19">
        <f t="shared" si="11"/>
        <v>718.55836143696183</v>
      </c>
    </row>
    <row r="176" spans="8:14" x14ac:dyDescent="0.35">
      <c r="H176" s="11">
        <v>171</v>
      </c>
      <c r="I176" s="7">
        <f t="shared" si="8"/>
        <v>0.10792894328459646</v>
      </c>
      <c r="J176" s="12">
        <f t="shared" si="10"/>
        <v>1074.4246875277092</v>
      </c>
      <c r="K176" s="16">
        <f t="shared" si="9"/>
        <v>0.1159615211637484</v>
      </c>
      <c r="L176" s="16">
        <f>SUM($K$5:K176)</f>
        <v>4144.8836103976782</v>
      </c>
      <c r="M176" s="11">
        <f>SQRT(AVERAGE($I$5:I176)*1000/PI()/$M$1)</f>
        <v>50.045818102701425</v>
      </c>
      <c r="N176" s="19">
        <f t="shared" si="11"/>
        <v>722.81565874932471</v>
      </c>
    </row>
    <row r="177" spans="8:14" x14ac:dyDescent="0.35">
      <c r="H177" s="11">
        <v>172</v>
      </c>
      <c r="I177" s="7">
        <f t="shared" si="8"/>
        <v>9.2351552843465926E-2</v>
      </c>
      <c r="J177" s="12">
        <f t="shared" si="10"/>
        <v>1080.7078728348888</v>
      </c>
      <c r="K177" s="16">
        <f t="shared" si="9"/>
        <v>9.9805050226460898E-2</v>
      </c>
      <c r="L177" s="16">
        <f>SUM($K$5:K177)</f>
        <v>4144.9834154479049</v>
      </c>
      <c r="M177" s="11">
        <f>SQRT(AVERAGE($I$5:I177)*1000/PI()/$M$1)</f>
        <v>49.901137643097634</v>
      </c>
      <c r="N177" s="19">
        <f t="shared" si="11"/>
        <v>727.07218867939969</v>
      </c>
    </row>
    <row r="178" spans="8:14" x14ac:dyDescent="0.35">
      <c r="H178" s="11">
        <v>173</v>
      </c>
      <c r="I178" s="7">
        <f t="shared" si="8"/>
        <v>7.8831105748004754E-2</v>
      </c>
      <c r="J178" s="12">
        <f t="shared" si="10"/>
        <v>1086.9910581420684</v>
      </c>
      <c r="K178" s="16">
        <f t="shared" si="9"/>
        <v>8.5688707051532975E-2</v>
      </c>
      <c r="L178" s="16">
        <f>SUM($K$5:K178)</f>
        <v>4145.0691041549562</v>
      </c>
      <c r="M178" s="11">
        <f>SQRT(AVERAGE($I$5:I178)*1000/PI()/$M$1)</f>
        <v>49.757681862828676</v>
      </c>
      <c r="N178" s="19">
        <f t="shared" si="11"/>
        <v>731.32804766901222</v>
      </c>
    </row>
    <row r="179" spans="8:14" x14ac:dyDescent="0.35">
      <c r="H179" s="11">
        <v>174</v>
      </c>
      <c r="I179" s="7">
        <f t="shared" si="8"/>
        <v>6.7125576073674115E-2</v>
      </c>
      <c r="J179" s="12">
        <f t="shared" si="10"/>
        <v>1093.2742434492479</v>
      </c>
      <c r="K179" s="16">
        <f t="shared" si="9"/>
        <v>7.3386663398041008E-2</v>
      </c>
      <c r="L179" s="16">
        <f>SUM($K$5:K179)</f>
        <v>4145.1424908183544</v>
      </c>
      <c r="M179" s="11">
        <f>SQRT(AVERAGE($I$5:I179)*1000/PI()/$M$1)</f>
        <v>49.615436424709472</v>
      </c>
      <c r="N179" s="19">
        <f t="shared" si="11"/>
        <v>735.58332159094766</v>
      </c>
    </row>
    <row r="180" spans="8:14" x14ac:dyDescent="0.35">
      <c r="H180" s="11">
        <v>175</v>
      </c>
      <c r="I180" s="7">
        <f t="shared" si="8"/>
        <v>5.7017115017338638E-2</v>
      </c>
      <c r="J180" s="12">
        <f t="shared" si="10"/>
        <v>1099.5574287564275</v>
      </c>
      <c r="K180" s="16">
        <f t="shared" si="9"/>
        <v>6.2693592383574359E-2</v>
      </c>
      <c r="L180" s="16">
        <f>SUM($K$5:K180)</f>
        <v>4145.2051844107382</v>
      </c>
      <c r="M180" s="11">
        <f>SQRT(AVERAGE($I$5:I180)*1000/PI()/$M$1)</f>
        <v>49.474386907844966</v>
      </c>
      <c r="N180" s="19">
        <f t="shared" si="11"/>
        <v>739.83808669042321</v>
      </c>
    </row>
    <row r="181" spans="8:14" x14ac:dyDescent="0.35">
      <c r="H181" s="11">
        <v>176</v>
      </c>
      <c r="I181" s="7">
        <f t="shared" si="8"/>
        <v>4.8310221993357265E-2</v>
      </c>
      <c r="J181" s="12">
        <f t="shared" si="10"/>
        <v>1105.8406140636071</v>
      </c>
      <c r="K181" s="16">
        <f t="shared" si="9"/>
        <v>5.3423405554683369E-2</v>
      </c>
      <c r="L181" s="16">
        <f>SUM($K$5:K181)</f>
        <v>4145.2586078162931</v>
      </c>
      <c r="M181" s="11">
        <f>SQRT(AVERAGE($I$5:I181)*1000/PI()/$M$1)</f>
        <v>49.334518845836421</v>
      </c>
      <c r="N181" s="19">
        <f t="shared" si="11"/>
        <v>744.09241047159094</v>
      </c>
    </row>
    <row r="182" spans="8:14" x14ac:dyDescent="0.35">
      <c r="H182" s="11">
        <v>177</v>
      </c>
      <c r="I182" s="7">
        <f t="shared" si="8"/>
        <v>4.0829978019511194E-2</v>
      </c>
      <c r="J182" s="12">
        <f t="shared" si="10"/>
        <v>1112.1237993707869</v>
      </c>
      <c r="K182" s="16">
        <f t="shared" si="9"/>
        <v>4.5407990283284502E-2</v>
      </c>
      <c r="L182" s="16">
        <f>SUM($K$5:K182)</f>
        <v>4145.304015806576</v>
      </c>
      <c r="M182" s="11">
        <f>SQRT(AVERAGE($I$5:I182)*1000/PI()/$M$1)</f>
        <v>49.195817761197667</v>
      </c>
      <c r="N182" s="19">
        <f t="shared" si="11"/>
        <v>748.34635252846874</v>
      </c>
    </row>
    <row r="183" spans="8:14" x14ac:dyDescent="0.35">
      <c r="H183" s="11">
        <v>178</v>
      </c>
      <c r="I183" s="7">
        <f t="shared" si="8"/>
        <v>3.4420349595204083E-2</v>
      </c>
      <c r="J183" s="12">
        <f t="shared" si="10"/>
        <v>1118.4069846779664</v>
      </c>
      <c r="K183" s="16">
        <f t="shared" si="9"/>
        <v>3.8495959402333663E-2</v>
      </c>
      <c r="L183" s="16">
        <f>SUM($K$5:K183)</f>
        <v>4145.3425117659781</v>
      </c>
      <c r="M183" s="11">
        <f>SQRT(AVERAGE($I$5:I183)*1000/PI()/$M$1)</f>
        <v>49.05826919618881</v>
      </c>
      <c r="N183" s="19">
        <f t="shared" si="11"/>
        <v>752.59996532035927</v>
      </c>
    </row>
    <row r="184" spans="8:14" x14ac:dyDescent="0.35">
      <c r="H184" s="11">
        <v>179</v>
      </c>
      <c r="I184" s="7">
        <f t="shared" si="8"/>
        <v>2.894256962795869E-2</v>
      </c>
      <c r="J184" s="12">
        <f t="shared" si="10"/>
        <v>1124.690169985146</v>
      </c>
      <c r="K184" s="16">
        <f t="shared" si="9"/>
        <v>3.255142355467578E-2</v>
      </c>
      <c r="L184" s="16">
        <f>SUM($K$5:K184)</f>
        <v>4145.3750631895327</v>
      </c>
      <c r="M184" s="11">
        <f>SQRT(AVERAGE($I$5:I184)*1000/PI()/$M$1)</f>
        <v>48.921858740280328</v>
      </c>
      <c r="N184" s="19">
        <f t="shared" si="11"/>
        <v>756.85329489231742</v>
      </c>
    </row>
    <row r="185" spans="8:14" x14ac:dyDescent="0.35">
      <c r="H185" s="11">
        <v>180</v>
      </c>
      <c r="I185" s="7">
        <f t="shared" si="8"/>
        <v>2.4273600411357062E-2</v>
      </c>
      <c r="J185" s="12">
        <f t="shared" si="10"/>
        <v>1130.9733552923256</v>
      </c>
      <c r="K185" s="16">
        <f t="shared" si="9"/>
        <v>2.7452795302257669E-2</v>
      </c>
      <c r="L185" s="16">
        <f>SUM($K$5:K185)</f>
        <v>4145.4025159848352</v>
      </c>
      <c r="M185" s="11">
        <f>SQRT(AVERAGE($I$5:I185)*1000/PI()/$M$1)</f>
        <v>48.786572054464521</v>
      </c>
      <c r="N185" s="19">
        <f t="shared" si="11"/>
        <v>761.10638154173034</v>
      </c>
    </row>
    <row r="186" spans="8:14" x14ac:dyDescent="0.35">
      <c r="H186" s="11">
        <v>181</v>
      </c>
      <c r="I186" s="7">
        <f t="shared" si="8"/>
        <v>2.0304682211075325E-2</v>
      </c>
      <c r="J186" s="12">
        <f t="shared" si="10"/>
        <v>1137.2565405995051</v>
      </c>
      <c r="K186" s="16">
        <f t="shared" si="9"/>
        <v>2.3091632649339836E-2</v>
      </c>
      <c r="L186" s="16">
        <f>SUM($K$5:K186)</f>
        <v>4145.4256076174843</v>
      </c>
      <c r="M186" s="11">
        <f>SQRT(AVERAGE($I$5:I186)*1000/PI()/$M$1)</f>
        <v>48.652394892631463</v>
      </c>
      <c r="N186" s="19">
        <f t="shared" si="11"/>
        <v>765.35926043246639</v>
      </c>
    </row>
    <row r="187" spans="8:14" x14ac:dyDescent="0.35">
      <c r="H187" s="11">
        <v>182</v>
      </c>
      <c r="I187" s="7">
        <f t="shared" si="8"/>
        <v>1.6939969685367724E-2</v>
      </c>
      <c r="J187" s="12">
        <f t="shared" si="10"/>
        <v>1143.5397259066847</v>
      </c>
      <c r="K187" s="16">
        <f t="shared" si="9"/>
        <v>1.9371528290872957E-2</v>
      </c>
      <c r="L187" s="16">
        <f>SUM($K$5:K187)</f>
        <v>4145.4449791457755</v>
      </c>
      <c r="M187" s="11">
        <f>SQRT(AVERAGE($I$5:I187)*1000/PI()/$M$1)</f>
        <v>48.519313120225263</v>
      </c>
      <c r="N187" s="19">
        <f t="shared" si="11"/>
        <v>769.61196215839789</v>
      </c>
    </row>
    <row r="188" spans="8:14" x14ac:dyDescent="0.35">
      <c r="H188" s="11">
        <v>183</v>
      </c>
      <c r="I188" s="7">
        <f t="shared" si="8"/>
        <v>1.4095257159180554E-2</v>
      </c>
      <c r="J188" s="12">
        <f t="shared" si="10"/>
        <v>1149.8229112138642</v>
      </c>
      <c r="K188" s="16">
        <f t="shared" si="9"/>
        <v>1.6207049621077049E-2</v>
      </c>
      <c r="L188" s="16">
        <f>SUM($K$5:K188)</f>
        <v>4145.4611861953963</v>
      </c>
      <c r="M188" s="11">
        <f>SQRT(AVERAGE($I$5:I188)*1000/PI()/$M$1)</f>
        <v>48.387312730393013</v>
      </c>
      <c r="N188" s="19">
        <f t="shared" si="11"/>
        <v>773.86451325837982</v>
      </c>
    </row>
    <row r="189" spans="8:14" x14ac:dyDescent="0.35">
      <c r="H189" s="11">
        <v>184</v>
      </c>
      <c r="I189" s="7">
        <f t="shared" si="8"/>
        <v>1.169679269113061E-2</v>
      </c>
      <c r="J189" s="12">
        <f t="shared" si="10"/>
        <v>1156.1060965210438</v>
      </c>
      <c r="K189" s="16">
        <f t="shared" si="9"/>
        <v>1.3522733339958884E-2</v>
      </c>
      <c r="L189" s="16">
        <f>SUM($K$5:K189)</f>
        <v>4145.4747089287366</v>
      </c>
      <c r="M189" s="11">
        <f>SQRT(AVERAGE($I$5:I189)*1000/PI()/$M$1)</f>
        <v>48.25637985783311</v>
      </c>
      <c r="N189" s="19">
        <f t="shared" si="11"/>
        <v>778.11693668498549</v>
      </c>
    </row>
    <row r="190" spans="8:14" x14ac:dyDescent="0.35">
      <c r="H190" s="11">
        <v>185</v>
      </c>
      <c r="I190" s="7">
        <f t="shared" si="8"/>
        <v>9.6801799214309633E-3</v>
      </c>
      <c r="J190" s="12">
        <f t="shared" si="10"/>
        <v>1162.3892818282234</v>
      </c>
      <c r="K190" s="16">
        <f t="shared" si="9"/>
        <v>1.1252137386840125E-2</v>
      </c>
      <c r="L190" s="16">
        <f>SUM($K$5:K190)</f>
        <v>4145.4859610661233</v>
      </c>
      <c r="M190" s="11">
        <f>SQRT(AVERAGE($I$5:I190)*1000/PI()/$M$1)</f>
        <v>48.126500790543197</v>
      </c>
      <c r="N190" s="19">
        <f t="shared" si="11"/>
        <v>782.36925222946627</v>
      </c>
    </row>
    <row r="191" spans="8:14" x14ac:dyDescent="0.35">
      <c r="H191" s="11">
        <v>186</v>
      </c>
      <c r="I191" s="7">
        <f t="shared" si="8"/>
        <v>7.989365865708014E-3</v>
      </c>
      <c r="J191" s="12">
        <f t="shared" si="10"/>
        <v>1168.6724671354029</v>
      </c>
      <c r="K191" s="16">
        <f t="shared" si="9"/>
        <v>9.3369519171243604E-3</v>
      </c>
      <c r="L191" s="16">
        <f>SUM($K$5:K191)</f>
        <v>4145.4952980180406</v>
      </c>
      <c r="M191" s="11">
        <f>SQRT(AVERAGE($I$5:I191)*1000/PI()/$M$1)</f>
        <v>47.997661979659611</v>
      </c>
      <c r="N191" s="19">
        <f t="shared" si="11"/>
        <v>786.6214769055149</v>
      </c>
    </row>
    <row r="192" spans="8:14" x14ac:dyDescent="0.35">
      <c r="H192" s="11">
        <v>187</v>
      </c>
      <c r="I192" s="7">
        <f t="shared" si="8"/>
        <v>6.5757121216905743E-3</v>
      </c>
      <c r="J192" s="12">
        <f t="shared" si="10"/>
        <v>1174.9556524425827</v>
      </c>
      <c r="K192" s="16">
        <f t="shared" si="9"/>
        <v>7.7261701262155485E-3</v>
      </c>
      <c r="L192" s="16">
        <f>SUM($K$5:K192)</f>
        <v>4145.5030241881668</v>
      </c>
      <c r="M192" s="11">
        <f>SQRT(AVERAGE($I$5:I192)*1000/PI()/$M$1)</f>
        <v>47.869850047571504</v>
      </c>
      <c r="N192" s="19">
        <f t="shared" si="11"/>
        <v>790.87362529448012</v>
      </c>
    </row>
    <row r="193" spans="8:14" x14ac:dyDescent="0.35">
      <c r="H193" s="11">
        <v>188</v>
      </c>
      <c r="I193" s="7">
        <f t="shared" si="8"/>
        <v>5.3971463783040931E-3</v>
      </c>
      <c r="J193" s="12">
        <f t="shared" si="10"/>
        <v>1181.2388377497623</v>
      </c>
      <c r="K193" s="16">
        <f t="shared" si="9"/>
        <v>6.3753189150732659E-3</v>
      </c>
      <c r="L193" s="16">
        <f>SUM($K$5:K193)</f>
        <v>4145.509399507082</v>
      </c>
      <c r="M193" s="11">
        <f>SQRT(AVERAGE($I$5:I193)*1000/PI()/$M$1)</f>
        <v>47.743051794482874</v>
      </c>
      <c r="N193" s="19">
        <f t="shared" si="11"/>
        <v>795.12570985471154</v>
      </c>
    </row>
    <row r="194" spans="8:14" x14ac:dyDescent="0.35">
      <c r="H194" s="11">
        <v>189</v>
      </c>
      <c r="I194" s="7">
        <f t="shared" si="8"/>
        <v>4.4173906536359398E-3</v>
      </c>
      <c r="J194" s="12">
        <f t="shared" si="10"/>
        <v>1187.5220230569419</v>
      </c>
      <c r="K194" s="16">
        <f t="shared" si="9"/>
        <v>5.2457486856385778E-3</v>
      </c>
      <c r="L194" s="16">
        <f>SUM($K$5:K194)</f>
        <v>4145.5146452557674</v>
      </c>
      <c r="M194" s="11">
        <f>SQRT(AVERAGE($I$5:I194)*1000/PI()/$M$1)</f>
        <v>47.617254203585588</v>
      </c>
      <c r="N194" s="19">
        <f t="shared" si="11"/>
        <v>799.37774119769699</v>
      </c>
    </row>
    <row r="195" spans="8:14" x14ac:dyDescent="0.35">
      <c r="H195" s="11">
        <v>190</v>
      </c>
      <c r="I195" s="7">
        <f t="shared" si="8"/>
        <v>3.6052623321887033E-3</v>
      </c>
      <c r="J195" s="12">
        <f t="shared" si="10"/>
        <v>1193.8052083641214</v>
      </c>
      <c r="K195" s="16">
        <f t="shared" si="9"/>
        <v>4.303980949685854E-3</v>
      </c>
      <c r="L195" s="16">
        <f>SUM($K$5:K195)</f>
        <v>4145.5189492367172</v>
      </c>
      <c r="M195" s="11">
        <f>SQRT(AVERAGE($I$5:I195)*1000/PI()/$M$1)</f>
        <v>47.492444444995805</v>
      </c>
      <c r="N195" s="19">
        <f t="shared" si="11"/>
        <v>803.62972833361857</v>
      </c>
    </row>
    <row r="196" spans="8:14" x14ac:dyDescent="0.35">
      <c r="H196" s="11">
        <v>191</v>
      </c>
      <c r="I196" s="7">
        <f t="shared" si="8"/>
        <v>2.9340438144917894E-3</v>
      </c>
      <c r="J196" s="12">
        <f t="shared" si="10"/>
        <v>1200.088393671301</v>
      </c>
      <c r="K196" s="16">
        <f t="shared" si="9"/>
        <v>3.5211119282946681E-3</v>
      </c>
      <c r="L196" s="16">
        <f>SUM($K$5:K196)</f>
        <v>4145.5224703486456</v>
      </c>
      <c r="M196" s="11">
        <f>SQRT(AVERAGE($I$5:I196)*1000/PI()/$M$1)</f>
        <v>47.3686098785954</v>
      </c>
      <c r="N196" s="19">
        <f t="shared" si="11"/>
        <v>807.88167888888472</v>
      </c>
    </row>
    <row r="197" spans="8:14" x14ac:dyDescent="0.35">
      <c r="H197" s="11">
        <v>192</v>
      </c>
      <c r="I197" s="7">
        <f t="shared" si="8"/>
        <v>2.3809164245535736E-3</v>
      </c>
      <c r="J197" s="12">
        <f t="shared" si="10"/>
        <v>1206.3715789784806</v>
      </c>
      <c r="K197" s="16">
        <f t="shared" si="9"/>
        <v>2.8722699065044928E-3</v>
      </c>
      <c r="L197" s="16">
        <f>SUM($K$5:K197)</f>
        <v>4145.5253426185518</v>
      </c>
      <c r="M197" s="11">
        <f>SQRT(AVERAGE($I$5:I197)*1000/PI()/$M$1)</f>
        <v>47.245738055909634</v>
      </c>
      <c r="N197" s="19">
        <f t="shared" si="11"/>
        <v>812.13359929811782</v>
      </c>
    </row>
    <row r="198" spans="8:14" x14ac:dyDescent="0.35">
      <c r="H198" s="11">
        <v>193</v>
      </c>
      <c r="I198" s="7">
        <f t="shared" ref="I198:I205" si="12">$D$2*EXP(-0.5*(H198/$D$10)^$D$7)</f>
        <v>1.9264541334200554E-3</v>
      </c>
      <c r="J198" s="12">
        <f t="shared" si="10"/>
        <v>1212.6547642856601</v>
      </c>
      <c r="K198" s="16">
        <f t="shared" ref="K198:K205" si="13">I198*J198/1000</f>
        <v>2.3361237830696329E-3</v>
      </c>
      <c r="L198" s="16">
        <f>SUM($K$5:K198)</f>
        <v>4145.5276787423345</v>
      </c>
      <c r="M198" s="11">
        <f>SQRT(AVERAGE($I$5:I198)*1000/PI()/$M$1)</f>
        <v>47.123816721141019</v>
      </c>
      <c r="N198" s="19">
        <f t="shared" si="11"/>
        <v>816.38549497294002</v>
      </c>
    </row>
    <row r="199" spans="8:14" x14ac:dyDescent="0.35">
      <c r="H199" s="11">
        <v>194</v>
      </c>
      <c r="I199" s="7">
        <f t="shared" si="12"/>
        <v>1.5541726407207815E-3</v>
      </c>
      <c r="J199" s="12">
        <f t="shared" ref="J199:J205" si="14">2*PI()*H199*($H$7-$H$6)</f>
        <v>1218.9379495928397</v>
      </c>
      <c r="K199" s="16">
        <f t="shared" si="13"/>
        <v>1.8944400119934785E-3</v>
      </c>
      <c r="L199" s="16">
        <f>SUM($K$5:K199)</f>
        <v>4145.5295731823462</v>
      </c>
      <c r="M199" s="11">
        <f>SQRT(AVERAGE($I$5:I199)*1000/PI()/$M$1)</f>
        <v>47.002833811469635</v>
      </c>
      <c r="N199" s="19">
        <f t="shared" ref="N199:N205" si="15">(PI()*M199*H199/1000)^2</f>
        <v>820.63737044982304</v>
      </c>
    </row>
    <row r="200" spans="8:14" x14ac:dyDescent="0.35">
      <c r="H200" s="11">
        <v>195</v>
      </c>
      <c r="I200" s="7">
        <f t="shared" si="12"/>
        <v>1.2501294010057889E-3</v>
      </c>
      <c r="J200" s="12">
        <f t="shared" si="14"/>
        <v>1225.2211349000193</v>
      </c>
      <c r="K200" s="16">
        <f t="shared" si="13"/>
        <v>1.5316849634721939E-3</v>
      </c>
      <c r="L200" s="16">
        <f>SUM($K$5:K200)</f>
        <v>4145.5311048673093</v>
      </c>
      <c r="M200" s="11">
        <f>SQRT(AVERAGE($I$5:I200)*1000/PI()/$M$1)</f>
        <v>46.882777456719829</v>
      </c>
      <c r="N200" s="19">
        <f t="shared" si="15"/>
        <v>824.88922951910206</v>
      </c>
    </row>
    <row r="201" spans="8:14" x14ac:dyDescent="0.35">
      <c r="H201" s="11">
        <v>196</v>
      </c>
      <c r="I201" s="7">
        <f t="shared" si="12"/>
        <v>1.0025702786107796E-3</v>
      </c>
      <c r="J201" s="12">
        <f t="shared" si="14"/>
        <v>1231.5043202071988</v>
      </c>
      <c r="K201" s="16">
        <f t="shared" si="13"/>
        <v>1.2346696294205099E-3</v>
      </c>
      <c r="L201" s="16">
        <f>SUM($K$5:K201)</f>
        <v>4145.5323395369387</v>
      </c>
      <c r="M201" s="11">
        <f>SQRT(AVERAGE($I$5:I201)*1000/PI()/$M$1)</f>
        <v>46.763635978483627</v>
      </c>
      <c r="N201" s="19">
        <f t="shared" si="15"/>
        <v>829.14107533713195</v>
      </c>
    </row>
    <row r="202" spans="8:14" x14ac:dyDescent="0.35">
      <c r="H202" s="11">
        <v>197</v>
      </c>
      <c r="I202" s="7">
        <f t="shared" si="12"/>
        <v>8.0161865479211932E-4</v>
      </c>
      <c r="J202" s="12">
        <f t="shared" si="14"/>
        <v>1237.7875055143784</v>
      </c>
      <c r="K202" s="16">
        <f t="shared" si="13"/>
        <v>9.9223355508892895E-4</v>
      </c>
      <c r="L202" s="16">
        <f>SUM($K$5:K202)</f>
        <v>4145.5333317704935</v>
      </c>
      <c r="M202" s="11">
        <f>SQRT(AVERAGE($I$5:I202)*1000/PI()/$M$1)</f>
        <v>46.645397888782185</v>
      </c>
      <c r="N202" s="19">
        <f t="shared" si="15"/>
        <v>833.39291052342844</v>
      </c>
    </row>
    <row r="203" spans="8:14" x14ac:dyDescent="0.35">
      <c r="H203" s="11">
        <v>198</v>
      </c>
      <c r="I203" s="7">
        <f t="shared" si="12"/>
        <v>6.390029855130587E-4</v>
      </c>
      <c r="J203" s="12">
        <f t="shared" si="14"/>
        <v>1244.0706908215582</v>
      </c>
      <c r="K203" s="16">
        <f t="shared" si="13"/>
        <v>7.9496488562426902E-4</v>
      </c>
      <c r="L203" s="16">
        <f>SUM($K$5:K203)</f>
        <v>4145.5341267353788</v>
      </c>
      <c r="M203" s="11">
        <f>SQRT(AVERAGE($I$5:I203)*1000/PI()/$M$1)</f>
        <v>46.528051888338084</v>
      </c>
      <c r="N203" s="19">
        <f t="shared" si="15"/>
        <v>837.64473724448487</v>
      </c>
    </row>
    <row r="204" spans="8:14" x14ac:dyDescent="0.35">
      <c r="H204" s="11">
        <v>199</v>
      </c>
      <c r="I204" s="7">
        <f t="shared" si="12"/>
        <v>5.0781900969115745E-4</v>
      </c>
      <c r="J204" s="12">
        <f t="shared" si="14"/>
        <v>1250.3538761287377</v>
      </c>
      <c r="K204" s="16">
        <f t="shared" si="13"/>
        <v>6.3495346713919576E-4</v>
      </c>
      <c r="L204" s="16">
        <f>SUM($K$5:K204)</f>
        <v>4145.5347616888457</v>
      </c>
      <c r="M204" s="11">
        <f>SQRT(AVERAGE($I$5:I204)*1000/PI()/$M$1)</f>
        <v>46.411586864523031</v>
      </c>
      <c r="N204" s="19">
        <f t="shared" si="15"/>
        <v>841.89655728582181</v>
      </c>
    </row>
    <row r="205" spans="8:14" x14ac:dyDescent="0.35">
      <c r="H205" s="11">
        <v>200</v>
      </c>
      <c r="I205" s="7">
        <f t="shared" si="12"/>
        <v>4.0232302875614536E-4</v>
      </c>
      <c r="J205" s="12">
        <f t="shared" si="14"/>
        <v>1256.6370614359173</v>
      </c>
      <c r="K205" s="16">
        <f t="shared" si="13"/>
        <v>5.0557402860412055E-4</v>
      </c>
      <c r="L205" s="16">
        <f>SUM($K$5:K205)</f>
        <v>4145.5352672628742</v>
      </c>
      <c r="M205" s="11">
        <f>SQRT(AVERAGE($I$5:I205)*1000/PI()/$M$1)</f>
        <v>46.295991889038469</v>
      </c>
      <c r="N205" s="19">
        <f t="shared" si="15"/>
        <v>846.14837211369286</v>
      </c>
    </row>
    <row r="206" spans="8:14" x14ac:dyDescent="0.35">
      <c r="H206" s="11"/>
      <c r="I206" s="7"/>
    </row>
    <row r="207" spans="8:14" x14ac:dyDescent="0.35">
      <c r="H207" s="11"/>
      <c r="I207" s="7"/>
    </row>
    <row r="208" spans="8:14" x14ac:dyDescent="0.35">
      <c r="H208" s="11"/>
      <c r="I208" s="7"/>
    </row>
    <row r="209" spans="8:9" x14ac:dyDescent="0.35">
      <c r="H209" s="11"/>
      <c r="I209" s="7"/>
    </row>
    <row r="210" spans="8:9" x14ac:dyDescent="0.35">
      <c r="H210" s="11"/>
      <c r="I210" s="7"/>
    </row>
    <row r="211" spans="8:9" x14ac:dyDescent="0.35">
      <c r="H211" s="11"/>
      <c r="I211" s="7"/>
    </row>
    <row r="212" spans="8:9" x14ac:dyDescent="0.35">
      <c r="H212" s="11"/>
      <c r="I212" s="7"/>
    </row>
    <row r="213" spans="8:9" x14ac:dyDescent="0.35">
      <c r="H213" s="11"/>
      <c r="I213" s="7"/>
    </row>
    <row r="214" spans="8:9" x14ac:dyDescent="0.35">
      <c r="H214" s="11"/>
      <c r="I214" s="7"/>
    </row>
    <row r="215" spans="8:9" x14ac:dyDescent="0.35">
      <c r="H215" s="11"/>
      <c r="I215" s="7"/>
    </row>
    <row r="216" spans="8:9" x14ac:dyDescent="0.35">
      <c r="H216" s="11"/>
      <c r="I216" s="7"/>
    </row>
    <row r="217" spans="8:9" x14ac:dyDescent="0.35">
      <c r="H217" s="11"/>
      <c r="I217" s="7"/>
    </row>
    <row r="218" spans="8:9" x14ac:dyDescent="0.35">
      <c r="H218" s="11"/>
      <c r="I218" s="7"/>
    </row>
    <row r="219" spans="8:9" x14ac:dyDescent="0.35">
      <c r="H219" s="11"/>
      <c r="I219" s="7"/>
    </row>
    <row r="220" spans="8:9" x14ac:dyDescent="0.35">
      <c r="H220" s="11"/>
      <c r="I220" s="7"/>
    </row>
    <row r="221" spans="8:9" x14ac:dyDescent="0.35">
      <c r="H221" s="11"/>
      <c r="I221" s="7"/>
    </row>
    <row r="222" spans="8:9" x14ac:dyDescent="0.35">
      <c r="H222" s="11"/>
      <c r="I222" s="7"/>
    </row>
    <row r="223" spans="8:9" x14ac:dyDescent="0.35">
      <c r="H223" s="11"/>
      <c r="I223" s="7"/>
    </row>
    <row r="224" spans="8:9" x14ac:dyDescent="0.35">
      <c r="H224" s="11"/>
      <c r="I224" s="7"/>
    </row>
    <row r="225" spans="8:9" x14ac:dyDescent="0.35">
      <c r="H225" s="11"/>
      <c r="I225" s="7"/>
    </row>
    <row r="226" spans="8:9" x14ac:dyDescent="0.35">
      <c r="H226" s="11"/>
      <c r="I226" s="7"/>
    </row>
    <row r="227" spans="8:9" x14ac:dyDescent="0.35">
      <c r="H227" s="11"/>
      <c r="I227" s="7"/>
    </row>
    <row r="228" spans="8:9" x14ac:dyDescent="0.35">
      <c r="H228" s="11"/>
      <c r="I228" s="7"/>
    </row>
    <row r="229" spans="8:9" x14ac:dyDescent="0.35">
      <c r="H229" s="11"/>
      <c r="I229" s="7"/>
    </row>
    <row r="230" spans="8:9" x14ac:dyDescent="0.35">
      <c r="H230" s="11"/>
      <c r="I230" s="7"/>
    </row>
    <row r="231" spans="8:9" x14ac:dyDescent="0.35">
      <c r="H231" s="11"/>
      <c r="I231" s="7"/>
    </row>
    <row r="232" spans="8:9" x14ac:dyDescent="0.35">
      <c r="H232" s="11"/>
      <c r="I232" s="7"/>
    </row>
    <row r="233" spans="8:9" x14ac:dyDescent="0.35">
      <c r="H233" s="11"/>
      <c r="I233" s="7"/>
    </row>
    <row r="234" spans="8:9" x14ac:dyDescent="0.35">
      <c r="H234" s="11"/>
      <c r="I234" s="7"/>
    </row>
    <row r="235" spans="8:9" x14ac:dyDescent="0.35">
      <c r="H235" s="11"/>
      <c r="I235" s="7"/>
    </row>
    <row r="236" spans="8:9" x14ac:dyDescent="0.35">
      <c r="H236" s="11"/>
      <c r="I236" s="7"/>
    </row>
    <row r="237" spans="8:9" x14ac:dyDescent="0.35">
      <c r="H237" s="11"/>
      <c r="I237" s="7"/>
    </row>
    <row r="238" spans="8:9" x14ac:dyDescent="0.35">
      <c r="H238" s="11"/>
      <c r="I238" s="7"/>
    </row>
    <row r="239" spans="8:9" x14ac:dyDescent="0.35">
      <c r="H239" s="11"/>
      <c r="I239" s="7"/>
    </row>
    <row r="240" spans="8:9" x14ac:dyDescent="0.35">
      <c r="H240" s="11"/>
      <c r="I240" s="7"/>
    </row>
    <row r="241" spans="8:9" x14ac:dyDescent="0.35">
      <c r="H241" s="11"/>
      <c r="I241" s="7"/>
    </row>
    <row r="242" spans="8:9" x14ac:dyDescent="0.35">
      <c r="H242" s="11"/>
      <c r="I242" s="7"/>
    </row>
    <row r="243" spans="8:9" x14ac:dyDescent="0.35">
      <c r="H243" s="11"/>
      <c r="I243" s="7"/>
    </row>
    <row r="244" spans="8:9" x14ac:dyDescent="0.35">
      <c r="H244" s="11"/>
      <c r="I244" s="7"/>
    </row>
    <row r="245" spans="8:9" x14ac:dyDescent="0.35">
      <c r="H245" s="11"/>
      <c r="I245" s="7"/>
    </row>
    <row r="246" spans="8:9" x14ac:dyDescent="0.35">
      <c r="H246" s="11"/>
      <c r="I246" s="7"/>
    </row>
    <row r="247" spans="8:9" x14ac:dyDescent="0.35">
      <c r="H247" s="11"/>
      <c r="I247" s="7"/>
    </row>
    <row r="248" spans="8:9" x14ac:dyDescent="0.35">
      <c r="H248" s="11"/>
      <c r="I248" s="7"/>
    </row>
    <row r="249" spans="8:9" x14ac:dyDescent="0.35">
      <c r="H249" s="11"/>
      <c r="I249" s="7"/>
    </row>
    <row r="250" spans="8:9" x14ac:dyDescent="0.35">
      <c r="H250" s="11"/>
      <c r="I250" s="7"/>
    </row>
    <row r="251" spans="8:9" x14ac:dyDescent="0.35">
      <c r="H251" s="11"/>
      <c r="I251" s="7"/>
    </row>
    <row r="252" spans="8:9" x14ac:dyDescent="0.35">
      <c r="H252" s="11"/>
      <c r="I252" s="7"/>
    </row>
    <row r="253" spans="8:9" x14ac:dyDescent="0.35">
      <c r="H253" s="11"/>
      <c r="I253" s="7"/>
    </row>
    <row r="254" spans="8:9" x14ac:dyDescent="0.35">
      <c r="H254" s="11"/>
      <c r="I254" s="7"/>
    </row>
    <row r="255" spans="8:9" x14ac:dyDescent="0.35">
      <c r="H255" s="11"/>
      <c r="I255" s="7"/>
    </row>
    <row r="256" spans="8:9" x14ac:dyDescent="0.35">
      <c r="H256" s="11"/>
      <c r="I256" s="7"/>
    </row>
    <row r="257" spans="8:9" x14ac:dyDescent="0.35">
      <c r="H257" s="11"/>
      <c r="I257" s="7"/>
    </row>
    <row r="258" spans="8:9" x14ac:dyDescent="0.35">
      <c r="H258" s="11"/>
      <c r="I258" s="7"/>
    </row>
    <row r="259" spans="8:9" x14ac:dyDescent="0.35">
      <c r="H259" s="11"/>
      <c r="I259" s="7"/>
    </row>
    <row r="260" spans="8:9" x14ac:dyDescent="0.35">
      <c r="H260" s="11"/>
      <c r="I260" s="7"/>
    </row>
    <row r="261" spans="8:9" x14ac:dyDescent="0.35">
      <c r="H261" s="11"/>
      <c r="I261" s="7"/>
    </row>
    <row r="262" spans="8:9" x14ac:dyDescent="0.35">
      <c r="H262" s="11"/>
      <c r="I262" s="7"/>
    </row>
    <row r="263" spans="8:9" x14ac:dyDescent="0.35">
      <c r="H263" s="11"/>
      <c r="I263" s="7"/>
    </row>
    <row r="264" spans="8:9" x14ac:dyDescent="0.35">
      <c r="H264" s="11"/>
      <c r="I264" s="7"/>
    </row>
    <row r="265" spans="8:9" x14ac:dyDescent="0.35">
      <c r="H265" s="11"/>
      <c r="I265" s="7"/>
    </row>
    <row r="266" spans="8:9" x14ac:dyDescent="0.35">
      <c r="H266" s="11"/>
      <c r="I266" s="7"/>
    </row>
    <row r="267" spans="8:9" x14ac:dyDescent="0.35">
      <c r="H267" s="11"/>
      <c r="I267" s="7"/>
    </row>
    <row r="268" spans="8:9" x14ac:dyDescent="0.35">
      <c r="H268" s="11"/>
      <c r="I268" s="7"/>
    </row>
    <row r="269" spans="8:9" x14ac:dyDescent="0.35">
      <c r="H269" s="11"/>
      <c r="I269" s="7"/>
    </row>
    <row r="270" spans="8:9" x14ac:dyDescent="0.35">
      <c r="H270" s="11"/>
      <c r="I270" s="7"/>
    </row>
    <row r="271" spans="8:9" x14ac:dyDescent="0.35">
      <c r="H271" s="11"/>
      <c r="I271" s="7"/>
    </row>
    <row r="272" spans="8:9" x14ac:dyDescent="0.35">
      <c r="H272" s="11"/>
      <c r="I272" s="7"/>
    </row>
    <row r="273" spans="8:9" x14ac:dyDescent="0.35">
      <c r="H273" s="11"/>
      <c r="I273" s="7"/>
    </row>
    <row r="274" spans="8:9" x14ac:dyDescent="0.35">
      <c r="H274" s="11"/>
      <c r="I274" s="7"/>
    </row>
    <row r="275" spans="8:9" x14ac:dyDescent="0.35">
      <c r="H275" s="11"/>
      <c r="I275" s="7"/>
    </row>
    <row r="276" spans="8:9" x14ac:dyDescent="0.35">
      <c r="H276" s="11"/>
      <c r="I276" s="7"/>
    </row>
    <row r="277" spans="8:9" x14ac:dyDescent="0.35">
      <c r="H277" s="11"/>
      <c r="I277" s="7"/>
    </row>
    <row r="278" spans="8:9" x14ac:dyDescent="0.35">
      <c r="H278" s="11"/>
      <c r="I278" s="7"/>
    </row>
    <row r="279" spans="8:9" x14ac:dyDescent="0.35">
      <c r="H279" s="11"/>
      <c r="I279" s="7"/>
    </row>
    <row r="280" spans="8:9" x14ac:dyDescent="0.35">
      <c r="H280" s="11"/>
      <c r="I280" s="7"/>
    </row>
    <row r="281" spans="8:9" x14ac:dyDescent="0.35">
      <c r="H281" s="11"/>
      <c r="I281" s="7"/>
    </row>
    <row r="282" spans="8:9" x14ac:dyDescent="0.35">
      <c r="H282" s="11"/>
      <c r="I282" s="7"/>
    </row>
    <row r="283" spans="8:9" x14ac:dyDescent="0.35">
      <c r="H283" s="11"/>
      <c r="I283" s="7"/>
    </row>
    <row r="284" spans="8:9" x14ac:dyDescent="0.35">
      <c r="H284" s="11"/>
      <c r="I284" s="7"/>
    </row>
    <row r="285" spans="8:9" x14ac:dyDescent="0.35">
      <c r="H285" s="11"/>
      <c r="I285" s="7"/>
    </row>
    <row r="286" spans="8:9" x14ac:dyDescent="0.35">
      <c r="H286" s="11"/>
      <c r="I286" s="7"/>
    </row>
    <row r="287" spans="8:9" x14ac:dyDescent="0.35">
      <c r="H287" s="11"/>
      <c r="I287" s="7"/>
    </row>
    <row r="288" spans="8:9" x14ac:dyDescent="0.35">
      <c r="H288" s="11"/>
      <c r="I288" s="7"/>
    </row>
    <row r="289" spans="8:9" x14ac:dyDescent="0.35">
      <c r="H289" s="11"/>
      <c r="I289" s="7"/>
    </row>
    <row r="290" spans="8:9" x14ac:dyDescent="0.35">
      <c r="H290" s="11"/>
      <c r="I290" s="7"/>
    </row>
    <row r="291" spans="8:9" x14ac:dyDescent="0.35">
      <c r="H291" s="11"/>
      <c r="I291" s="7"/>
    </row>
    <row r="292" spans="8:9" x14ac:dyDescent="0.35">
      <c r="H292" s="11"/>
      <c r="I292" s="7"/>
    </row>
    <row r="293" spans="8:9" x14ac:dyDescent="0.35">
      <c r="H293" s="11"/>
      <c r="I293" s="7"/>
    </row>
    <row r="294" spans="8:9" x14ac:dyDescent="0.35">
      <c r="H294" s="11"/>
      <c r="I294" s="7"/>
    </row>
    <row r="295" spans="8:9" x14ac:dyDescent="0.35">
      <c r="H295" s="11"/>
      <c r="I295" s="7"/>
    </row>
    <row r="296" spans="8:9" x14ac:dyDescent="0.35">
      <c r="H296" s="11"/>
      <c r="I296" s="7"/>
    </row>
    <row r="297" spans="8:9" x14ac:dyDescent="0.35">
      <c r="H297" s="11"/>
      <c r="I297" s="7"/>
    </row>
    <row r="298" spans="8:9" x14ac:dyDescent="0.35">
      <c r="H298" s="11"/>
      <c r="I298" s="7"/>
    </row>
    <row r="299" spans="8:9" x14ac:dyDescent="0.35">
      <c r="H299" s="11"/>
      <c r="I299" s="7"/>
    </row>
    <row r="300" spans="8:9" x14ac:dyDescent="0.35">
      <c r="H300" s="11"/>
      <c r="I300" s="7"/>
    </row>
    <row r="301" spans="8:9" x14ac:dyDescent="0.35">
      <c r="H301" s="11"/>
      <c r="I301" s="7"/>
    </row>
    <row r="302" spans="8:9" x14ac:dyDescent="0.35">
      <c r="H302" s="11"/>
      <c r="I302" s="7"/>
    </row>
    <row r="303" spans="8:9" x14ac:dyDescent="0.35">
      <c r="H303" s="11"/>
      <c r="I303" s="7"/>
    </row>
    <row r="304" spans="8:9" x14ac:dyDescent="0.35">
      <c r="H304" s="11"/>
      <c r="I304" s="7"/>
    </row>
    <row r="305" spans="8:9" x14ac:dyDescent="0.35">
      <c r="H305" s="11"/>
      <c r="I305" s="7"/>
    </row>
    <row r="306" spans="8:9" x14ac:dyDescent="0.35">
      <c r="H306" s="11"/>
      <c r="I306" s="7"/>
    </row>
  </sheetData>
  <phoneticPr fontId="6" type="noConversion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2022-03-23T07:14:11Z</dcterms:created>
  <dcterms:modified xsi:type="dcterms:W3CDTF">2023-11-11T17:39:17Z</dcterms:modified>
</cp:coreProperties>
</file>