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\Documents\BUSINESS\OptikDesign\JMOptics\Kurse\IlluminationOptics\Online-Kurse\ModelingSourcesAndSystems\Materials\"/>
    </mc:Choice>
  </mc:AlternateContent>
  <xr:revisionPtr revIDLastSave="0" documentId="13_ncr:1_{808AE8BC-F44C-4D91-8E38-527267340259}" xr6:coauthVersionLast="47" xr6:coauthVersionMax="47" xr10:uidLastSave="{00000000-0000-0000-0000-000000000000}"/>
  <bookViews>
    <workbookView xWindow="-56310" yWindow="5115" windowWidth="43200" windowHeight="23535" xr2:uid="{2404FF1C-8706-4BBF-B845-1757FA66F213}"/>
  </bookViews>
  <sheets>
    <sheet name="cosn" sheetId="2" r:id="rId1"/>
    <sheet name="LightTools slice merit function" sheetId="4" r:id="rId2"/>
    <sheet name="LightTools apodization file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" l="1"/>
  <c r="E221" i="4" l="1"/>
  <c r="G130" i="4" l="1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39" i="4"/>
  <c r="D15" i="2" l="1"/>
  <c r="D18" i="2" s="1"/>
  <c r="E15" i="2"/>
  <c r="E16" i="2" l="1"/>
  <c r="E17" i="2"/>
  <c r="L3" i="2"/>
  <c r="K3" i="2"/>
  <c r="D17" i="2"/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4" i="2"/>
  <c r="L140" i="2" l="1"/>
  <c r="K140" i="2"/>
  <c r="K100" i="2"/>
  <c r="L100" i="2"/>
  <c r="K60" i="2"/>
  <c r="L60" i="2"/>
  <c r="K139" i="2"/>
  <c r="L139" i="2"/>
  <c r="L156" i="2"/>
  <c r="K156" i="2"/>
  <c r="L92" i="2"/>
  <c r="K92" i="2"/>
  <c r="L12" i="2"/>
  <c r="K12" i="2"/>
  <c r="K163" i="2"/>
  <c r="L163" i="2"/>
  <c r="K107" i="2"/>
  <c r="L107" i="2"/>
  <c r="K75" i="2"/>
  <c r="L75" i="2"/>
  <c r="K35" i="2"/>
  <c r="L35" i="2"/>
  <c r="L178" i="2"/>
  <c r="K178" i="2"/>
  <c r="L122" i="2"/>
  <c r="K122" i="2"/>
  <c r="K82" i="2"/>
  <c r="L82" i="2"/>
  <c r="K74" i="2"/>
  <c r="L74" i="2"/>
  <c r="L66" i="2"/>
  <c r="K66" i="2"/>
  <c r="K58" i="2"/>
  <c r="L58" i="2"/>
  <c r="K50" i="2"/>
  <c r="L50" i="2"/>
  <c r="L42" i="2"/>
  <c r="K42" i="2"/>
  <c r="K34" i="2"/>
  <c r="L34" i="2"/>
  <c r="L26" i="2"/>
  <c r="K26" i="2"/>
  <c r="K18" i="2"/>
  <c r="L18" i="2"/>
  <c r="L10" i="2"/>
  <c r="K10" i="2"/>
  <c r="K172" i="2"/>
  <c r="L172" i="2"/>
  <c r="K124" i="2"/>
  <c r="L124" i="2"/>
  <c r="K68" i="2"/>
  <c r="L68" i="2"/>
  <c r="K44" i="2"/>
  <c r="L44" i="2"/>
  <c r="L155" i="2"/>
  <c r="K155" i="2"/>
  <c r="L99" i="2"/>
  <c r="K99" i="2"/>
  <c r="L67" i="2"/>
  <c r="K67" i="2"/>
  <c r="K11" i="2"/>
  <c r="L11" i="2"/>
  <c r="L138" i="2"/>
  <c r="K138" i="2"/>
  <c r="L106" i="2"/>
  <c r="K106" i="2"/>
  <c r="K177" i="2"/>
  <c r="L177" i="2"/>
  <c r="K169" i="2"/>
  <c r="L169" i="2"/>
  <c r="K161" i="2"/>
  <c r="L161" i="2"/>
  <c r="L153" i="2"/>
  <c r="K153" i="2"/>
  <c r="K145" i="2"/>
  <c r="L145" i="2"/>
  <c r="L137" i="2"/>
  <c r="K137" i="2"/>
  <c r="L129" i="2"/>
  <c r="K129" i="2"/>
  <c r="L121" i="2"/>
  <c r="K121" i="2"/>
  <c r="K113" i="2"/>
  <c r="L113" i="2"/>
  <c r="K105" i="2"/>
  <c r="L105" i="2"/>
  <c r="K97" i="2"/>
  <c r="L97" i="2"/>
  <c r="K89" i="2"/>
  <c r="L89" i="2"/>
  <c r="K81" i="2"/>
  <c r="L81" i="2"/>
  <c r="K73" i="2"/>
  <c r="L73" i="2"/>
  <c r="K65" i="2"/>
  <c r="L65" i="2"/>
  <c r="K57" i="2"/>
  <c r="L57" i="2"/>
  <c r="K49" i="2"/>
  <c r="L49" i="2"/>
  <c r="K41" i="2"/>
  <c r="L41" i="2"/>
  <c r="L33" i="2"/>
  <c r="K33" i="2"/>
  <c r="L25" i="2"/>
  <c r="K25" i="2"/>
  <c r="L17" i="2"/>
  <c r="K17" i="2"/>
  <c r="K9" i="2"/>
  <c r="L9" i="2"/>
  <c r="L116" i="2"/>
  <c r="K116" i="2"/>
  <c r="L52" i="2"/>
  <c r="K52" i="2"/>
  <c r="L131" i="2"/>
  <c r="K131" i="2"/>
  <c r="K51" i="2"/>
  <c r="L51" i="2"/>
  <c r="K154" i="2"/>
  <c r="L154" i="2"/>
  <c r="K98" i="2"/>
  <c r="L98" i="2"/>
  <c r="K184" i="2"/>
  <c r="L184" i="2"/>
  <c r="K176" i="2"/>
  <c r="L176" i="2"/>
  <c r="K168" i="2"/>
  <c r="L168" i="2"/>
  <c r="L160" i="2"/>
  <c r="K160" i="2"/>
  <c r="L152" i="2"/>
  <c r="K152" i="2"/>
  <c r="K144" i="2"/>
  <c r="L144" i="2"/>
  <c r="K136" i="2"/>
  <c r="L136" i="2"/>
  <c r="L128" i="2"/>
  <c r="K128" i="2"/>
  <c r="K120" i="2"/>
  <c r="L120" i="2"/>
  <c r="L112" i="2"/>
  <c r="K112" i="2"/>
  <c r="L104" i="2"/>
  <c r="K104" i="2"/>
  <c r="L96" i="2"/>
  <c r="K96" i="2"/>
  <c r="L88" i="2"/>
  <c r="K88" i="2"/>
  <c r="L80" i="2"/>
  <c r="K80" i="2"/>
  <c r="L72" i="2"/>
  <c r="K72" i="2"/>
  <c r="K64" i="2"/>
  <c r="L64" i="2"/>
  <c r="K56" i="2"/>
  <c r="L56" i="2"/>
  <c r="K48" i="2"/>
  <c r="L48" i="2"/>
  <c r="K40" i="2"/>
  <c r="L40" i="2"/>
  <c r="K32" i="2"/>
  <c r="L32" i="2"/>
  <c r="L24" i="2"/>
  <c r="K24" i="2"/>
  <c r="L16" i="2"/>
  <c r="K16" i="2"/>
  <c r="K8" i="2"/>
  <c r="L8" i="2"/>
  <c r="L180" i="2"/>
  <c r="K180" i="2"/>
  <c r="K132" i="2"/>
  <c r="L132" i="2"/>
  <c r="K76" i="2"/>
  <c r="L76" i="2"/>
  <c r="K36" i="2"/>
  <c r="L36" i="2"/>
  <c r="K171" i="2"/>
  <c r="L171" i="2"/>
  <c r="K115" i="2"/>
  <c r="L115" i="2"/>
  <c r="K59" i="2"/>
  <c r="L59" i="2"/>
  <c r="L19" i="2"/>
  <c r="K19" i="2"/>
  <c r="L162" i="2"/>
  <c r="K162" i="2"/>
  <c r="L130" i="2"/>
  <c r="K130" i="2"/>
  <c r="L4" i="2"/>
  <c r="K4" i="2"/>
  <c r="L175" i="2"/>
  <c r="K175" i="2"/>
  <c r="K159" i="2"/>
  <c r="L159" i="2"/>
  <c r="K143" i="2"/>
  <c r="L143" i="2"/>
  <c r="L135" i="2"/>
  <c r="K135" i="2"/>
  <c r="L127" i="2"/>
  <c r="K127" i="2"/>
  <c r="L119" i="2"/>
  <c r="K119" i="2"/>
  <c r="K111" i="2"/>
  <c r="L111" i="2"/>
  <c r="L103" i="2"/>
  <c r="K103" i="2"/>
  <c r="L95" i="2"/>
  <c r="K95" i="2"/>
  <c r="L87" i="2"/>
  <c r="K87" i="2"/>
  <c r="K79" i="2"/>
  <c r="L79" i="2"/>
  <c r="L71" i="2"/>
  <c r="K71" i="2"/>
  <c r="L63" i="2"/>
  <c r="K63" i="2"/>
  <c r="L55" i="2"/>
  <c r="K55" i="2"/>
  <c r="L47" i="2"/>
  <c r="K47" i="2"/>
  <c r="L39" i="2"/>
  <c r="K39" i="2"/>
  <c r="K31" i="2"/>
  <c r="L31" i="2"/>
  <c r="L23" i="2"/>
  <c r="K23" i="2"/>
  <c r="L15" i="2"/>
  <c r="K15" i="2"/>
  <c r="L7" i="2"/>
  <c r="K7" i="2"/>
  <c r="K164" i="2"/>
  <c r="L164" i="2"/>
  <c r="L108" i="2"/>
  <c r="K108" i="2"/>
  <c r="L28" i="2"/>
  <c r="K28" i="2"/>
  <c r="K147" i="2"/>
  <c r="L147" i="2"/>
  <c r="L91" i="2"/>
  <c r="K91" i="2"/>
  <c r="K43" i="2"/>
  <c r="L43" i="2"/>
  <c r="K170" i="2"/>
  <c r="L170" i="2"/>
  <c r="L90" i="2"/>
  <c r="K90" i="2"/>
  <c r="K183" i="2"/>
  <c r="L183" i="2"/>
  <c r="L167" i="2"/>
  <c r="K167" i="2"/>
  <c r="L151" i="2"/>
  <c r="K151" i="2"/>
  <c r="L182" i="2"/>
  <c r="K182" i="2"/>
  <c r="L174" i="2"/>
  <c r="K174" i="2"/>
  <c r="L166" i="2"/>
  <c r="K166" i="2"/>
  <c r="L158" i="2"/>
  <c r="K158" i="2"/>
  <c r="L150" i="2"/>
  <c r="K150" i="2"/>
  <c r="K142" i="2"/>
  <c r="L142" i="2"/>
  <c r="L134" i="2"/>
  <c r="K134" i="2"/>
  <c r="K126" i="2"/>
  <c r="L126" i="2"/>
  <c r="K118" i="2"/>
  <c r="L118" i="2"/>
  <c r="L110" i="2"/>
  <c r="K110" i="2"/>
  <c r="L102" i="2"/>
  <c r="K102" i="2"/>
  <c r="L94" i="2"/>
  <c r="K94" i="2"/>
  <c r="K86" i="2"/>
  <c r="L86" i="2"/>
  <c r="K78" i="2"/>
  <c r="L78" i="2"/>
  <c r="K70" i="2"/>
  <c r="L70" i="2"/>
  <c r="L62" i="2"/>
  <c r="K62" i="2"/>
  <c r="L54" i="2"/>
  <c r="K54" i="2"/>
  <c r="L46" i="2"/>
  <c r="K46" i="2"/>
  <c r="L38" i="2"/>
  <c r="K38" i="2"/>
  <c r="L30" i="2"/>
  <c r="K30" i="2"/>
  <c r="K22" i="2"/>
  <c r="L22" i="2"/>
  <c r="K14" i="2"/>
  <c r="L14" i="2"/>
  <c r="K6" i="2"/>
  <c r="L6" i="2"/>
  <c r="L148" i="2"/>
  <c r="K148" i="2"/>
  <c r="L84" i="2"/>
  <c r="K84" i="2"/>
  <c r="L20" i="2"/>
  <c r="K20" i="2"/>
  <c r="K179" i="2"/>
  <c r="L179" i="2"/>
  <c r="K123" i="2"/>
  <c r="L123" i="2"/>
  <c r="L83" i="2"/>
  <c r="K83" i="2"/>
  <c r="L27" i="2"/>
  <c r="K27" i="2"/>
  <c r="L146" i="2"/>
  <c r="K146" i="2"/>
  <c r="K114" i="2"/>
  <c r="L114" i="2"/>
  <c r="K181" i="2"/>
  <c r="L181" i="2"/>
  <c r="K173" i="2"/>
  <c r="L173" i="2"/>
  <c r="L165" i="2"/>
  <c r="K165" i="2"/>
  <c r="L157" i="2"/>
  <c r="K157" i="2"/>
  <c r="K149" i="2"/>
  <c r="L149" i="2"/>
  <c r="K141" i="2"/>
  <c r="L141" i="2"/>
  <c r="K133" i="2"/>
  <c r="L133" i="2"/>
  <c r="K125" i="2"/>
  <c r="L125" i="2"/>
  <c r="L117" i="2"/>
  <c r="K117" i="2"/>
  <c r="L109" i="2"/>
  <c r="K109" i="2"/>
  <c r="L101" i="2"/>
  <c r="K101" i="2"/>
  <c r="L93" i="2"/>
  <c r="K93" i="2"/>
  <c r="K85" i="2"/>
  <c r="L85" i="2"/>
  <c r="L77" i="2"/>
  <c r="K77" i="2"/>
  <c r="K69" i="2"/>
  <c r="L69" i="2"/>
  <c r="L61" i="2"/>
  <c r="K61" i="2"/>
  <c r="K53" i="2"/>
  <c r="L53" i="2"/>
  <c r="K45" i="2"/>
  <c r="L45" i="2"/>
  <c r="K37" i="2"/>
  <c r="L37" i="2"/>
  <c r="L29" i="2"/>
  <c r="K29" i="2"/>
  <c r="K21" i="2"/>
  <c r="L21" i="2"/>
  <c r="K13" i="2"/>
  <c r="L13" i="2"/>
  <c r="K5" i="2"/>
  <c r="L5" i="2"/>
  <c r="P76" i="2" l="1"/>
  <c r="P43" i="2"/>
  <c r="P46" i="2"/>
  <c r="P11" i="2"/>
  <c r="P90" i="2"/>
  <c r="P62" i="2"/>
  <c r="P6" i="2"/>
  <c r="P38" i="2"/>
  <c r="P84" i="2"/>
  <c r="P68" i="2"/>
  <c r="P22" i="2"/>
  <c r="Q21" i="2" s="1"/>
  <c r="A23" i="3" s="1"/>
  <c r="P54" i="2"/>
  <c r="P20" i="2"/>
  <c r="P14" i="2"/>
  <c r="P58" i="2"/>
  <c r="P15" i="2"/>
  <c r="P34" i="2"/>
  <c r="P25" i="2"/>
  <c r="P83" i="2"/>
  <c r="P60" i="2"/>
  <c r="P41" i="2"/>
  <c r="P59" i="2"/>
  <c r="P35" i="2"/>
  <c r="P31" i="2"/>
  <c r="P48" i="2"/>
  <c r="Q47" i="2" s="1"/>
  <c r="A49" i="3" s="1"/>
  <c r="P71" i="2"/>
  <c r="P56" i="2"/>
  <c r="P80" i="2"/>
  <c r="P30" i="2"/>
  <c r="P87" i="2"/>
  <c r="P8" i="2"/>
  <c r="P91" i="2"/>
  <c r="P79" i="2"/>
  <c r="P70" i="2"/>
  <c r="P50" i="2"/>
  <c r="P78" i="2"/>
  <c r="P28" i="2"/>
  <c r="P19" i="2"/>
  <c r="P67" i="2"/>
  <c r="P69" i="2"/>
  <c r="P33" i="2"/>
  <c r="P86" i="2"/>
  <c r="P18" i="2"/>
  <c r="P45" i="2"/>
  <c r="P29" i="2"/>
  <c r="P75" i="2"/>
  <c r="P13" i="2"/>
  <c r="P93" i="2"/>
  <c r="P23" i="2"/>
  <c r="P81" i="2"/>
  <c r="P21" i="2"/>
  <c r="P64" i="2"/>
  <c r="P47" i="2"/>
  <c r="P66" i="2"/>
  <c r="P26" i="2"/>
  <c r="P51" i="2"/>
  <c r="P52" i="2"/>
  <c r="P85" i="2"/>
  <c r="P77" i="2"/>
  <c r="Q76" i="2" s="1"/>
  <c r="A78" i="3" s="1"/>
  <c r="P44" i="2"/>
  <c r="P36" i="2"/>
  <c r="P49" i="2"/>
  <c r="P63" i="2"/>
  <c r="P24" i="2"/>
  <c r="P16" i="2"/>
  <c r="P27" i="2"/>
  <c r="Q26" i="2" s="1"/>
  <c r="A28" i="3" s="1"/>
  <c r="P92" i="2"/>
  <c r="P74" i="2"/>
  <c r="H36" i="4"/>
  <c r="H52" i="4" s="1"/>
  <c r="T164" i="2"/>
  <c r="T132" i="2"/>
  <c r="P61" i="2"/>
  <c r="J126" i="2"/>
  <c r="J104" i="2"/>
  <c r="J151" i="2"/>
  <c r="J145" i="2"/>
  <c r="J29" i="2"/>
  <c r="J74" i="2"/>
  <c r="J165" i="2"/>
  <c r="J144" i="2"/>
  <c r="P12" i="2"/>
  <c r="J155" i="2"/>
  <c r="J97" i="2"/>
  <c r="T157" i="2"/>
  <c r="J138" i="2"/>
  <c r="J19" i="2"/>
  <c r="J115" i="2"/>
  <c r="J7" i="2"/>
  <c r="J99" i="2"/>
  <c r="P53" i="2"/>
  <c r="T101" i="2"/>
  <c r="J120" i="2"/>
  <c r="J75" i="2"/>
  <c r="J81" i="2"/>
  <c r="J130" i="2"/>
  <c r="J114" i="2"/>
  <c r="J183" i="2"/>
  <c r="T129" i="2"/>
  <c r="T182" i="2"/>
  <c r="J64" i="2"/>
  <c r="P65" i="2"/>
  <c r="J38" i="2"/>
  <c r="J21" i="2"/>
  <c r="J16" i="2"/>
  <c r="J60" i="2"/>
  <c r="T146" i="2"/>
  <c r="P17" i="2"/>
  <c r="J103" i="2"/>
  <c r="T128" i="2"/>
  <c r="J20" i="2"/>
  <c r="T126" i="2"/>
  <c r="T181" i="2"/>
  <c r="T107" i="2"/>
  <c r="T143" i="2"/>
  <c r="T144" i="2"/>
  <c r="T165" i="2"/>
  <c r="P94" i="2"/>
  <c r="J83" i="2"/>
  <c r="J156" i="2"/>
  <c r="T127" i="2"/>
  <c r="P57" i="2"/>
  <c r="J62" i="2"/>
  <c r="T95" i="2"/>
  <c r="J171" i="2"/>
  <c r="T113" i="2"/>
  <c r="J123" i="2"/>
  <c r="T122" i="2"/>
  <c r="T125" i="2"/>
  <c r="J71" i="2"/>
  <c r="J24" i="2"/>
  <c r="J149" i="2"/>
  <c r="T110" i="2"/>
  <c r="T124" i="2"/>
  <c r="P7" i="2"/>
  <c r="T160" i="2"/>
  <c r="T178" i="2"/>
  <c r="J164" i="2"/>
  <c r="T140" i="2"/>
  <c r="T99" i="2"/>
  <c r="J39" i="2"/>
  <c r="J72" i="2"/>
  <c r="T145" i="2"/>
  <c r="J80" i="2"/>
  <c r="J89" i="2"/>
  <c r="J27" i="2"/>
  <c r="J30" i="2"/>
  <c r="J42" i="2"/>
  <c r="J45" i="2"/>
  <c r="J9" i="2"/>
  <c r="T121" i="2"/>
  <c r="T117" i="2"/>
  <c r="P37" i="2"/>
  <c r="B17" i="2"/>
  <c r="J87" i="2"/>
  <c r="J105" i="2"/>
  <c r="J122" i="2"/>
  <c r="J139" i="2"/>
  <c r="J78" i="2"/>
  <c r="J5" i="2"/>
  <c r="J143" i="2"/>
  <c r="T138" i="2"/>
  <c r="T100" i="2"/>
  <c r="J108" i="2"/>
  <c r="J34" i="2"/>
  <c r="T159" i="2"/>
  <c r="J25" i="2"/>
  <c r="J146" i="2"/>
  <c r="P40" i="2"/>
  <c r="T155" i="2"/>
  <c r="J116" i="2"/>
  <c r="T123" i="2"/>
  <c r="J47" i="2"/>
  <c r="J4" i="2"/>
  <c r="T134" i="2"/>
  <c r="J54" i="2"/>
  <c r="J161" i="2"/>
  <c r="T96" i="2"/>
  <c r="J14" i="2"/>
  <c r="J160" i="2"/>
  <c r="J28" i="2"/>
  <c r="T154" i="2"/>
  <c r="J133" i="2"/>
  <c r="J140" i="2"/>
  <c r="T111" i="2"/>
  <c r="T174" i="2"/>
  <c r="J18" i="2"/>
  <c r="J49" i="2"/>
  <c r="J100" i="2"/>
  <c r="J141" i="2"/>
  <c r="T120" i="2"/>
  <c r="T135" i="2"/>
  <c r="J127" i="2"/>
  <c r="J128" i="2"/>
  <c r="T137" i="2"/>
  <c r="P42" i="2"/>
  <c r="T104" i="2"/>
  <c r="J35" i="2"/>
  <c r="J101" i="2"/>
  <c r="J31" i="2"/>
  <c r="T98" i="2"/>
  <c r="J63" i="2"/>
  <c r="J32" i="2"/>
  <c r="J23" i="2"/>
  <c r="J59" i="2"/>
  <c r="J98" i="2"/>
  <c r="J182" i="2"/>
  <c r="J66" i="2"/>
  <c r="J86" i="2"/>
  <c r="J175" i="2"/>
  <c r="J150" i="2"/>
  <c r="T108" i="2"/>
  <c r="J70" i="2"/>
  <c r="T151" i="2"/>
  <c r="J166" i="2"/>
  <c r="J102" i="2"/>
  <c r="J177" i="2"/>
  <c r="P32" i="2"/>
  <c r="J158" i="2"/>
  <c r="J6" i="2"/>
  <c r="J169" i="2"/>
  <c r="P73" i="2"/>
  <c r="T115" i="2"/>
  <c r="J137" i="2"/>
  <c r="T3" i="2"/>
  <c r="J65" i="2"/>
  <c r="J129" i="2"/>
  <c r="P55" i="2"/>
  <c r="T169" i="2"/>
  <c r="J173" i="2"/>
  <c r="T171" i="2"/>
  <c r="J37" i="2"/>
  <c r="T163" i="2"/>
  <c r="T131" i="2"/>
  <c r="J118" i="2"/>
  <c r="J15" i="2"/>
  <c r="J153" i="2"/>
  <c r="J119" i="2"/>
  <c r="P72" i="2"/>
  <c r="J58" i="2"/>
  <c r="J88" i="2"/>
  <c r="J26" i="2"/>
  <c r="J176" i="2"/>
  <c r="T179" i="2"/>
  <c r="J179" i="2"/>
  <c r="J76" i="2"/>
  <c r="J174" i="2"/>
  <c r="J41" i="2"/>
  <c r="J125" i="2"/>
  <c r="T103" i="2"/>
  <c r="T152" i="2"/>
  <c r="T153" i="2"/>
  <c r="J85" i="2"/>
  <c r="J69" i="2"/>
  <c r="T162" i="2"/>
  <c r="J67" i="2"/>
  <c r="J93" i="2"/>
  <c r="T112" i="2"/>
  <c r="J134" i="2"/>
  <c r="J22" i="2"/>
  <c r="T166" i="2"/>
  <c r="J46" i="2"/>
  <c r="P9" i="2"/>
  <c r="T168" i="2"/>
  <c r="T183" i="2"/>
  <c r="J109" i="2"/>
  <c r="J157" i="2"/>
  <c r="J132" i="2"/>
  <c r="J112" i="2"/>
  <c r="T170" i="2"/>
  <c r="T139" i="2"/>
  <c r="J43" i="2"/>
  <c r="J8" i="2"/>
  <c r="J163" i="2"/>
  <c r="J124" i="2"/>
  <c r="P39" i="2"/>
  <c r="P88" i="2"/>
  <c r="J111" i="2"/>
  <c r="J55" i="2"/>
  <c r="T116" i="2"/>
  <c r="J142" i="2"/>
  <c r="J95" i="2"/>
  <c r="J50" i="2"/>
  <c r="P82" i="2"/>
  <c r="Q81" i="2" s="1"/>
  <c r="A83" i="3" s="1"/>
  <c r="J82" i="2"/>
  <c r="J184" i="2"/>
  <c r="T150" i="2"/>
  <c r="J84" i="2"/>
  <c r="J154" i="2"/>
  <c r="J51" i="2"/>
  <c r="T147" i="2"/>
  <c r="T148" i="2"/>
  <c r="J152" i="2"/>
  <c r="J90" i="2"/>
  <c r="T142" i="2"/>
  <c r="J162" i="2"/>
  <c r="J167" i="2"/>
  <c r="T102" i="2"/>
  <c r="J10" i="2"/>
  <c r="J106" i="2"/>
  <c r="J110" i="2"/>
  <c r="T105" i="2"/>
  <c r="J148" i="2"/>
  <c r="T118" i="2"/>
  <c r="P5" i="2"/>
  <c r="P4" i="2"/>
  <c r="T156" i="2"/>
  <c r="T130" i="2"/>
  <c r="J56" i="2"/>
  <c r="J53" i="2"/>
  <c r="T175" i="2"/>
  <c r="T149" i="2"/>
  <c r="J68" i="2"/>
  <c r="J13" i="2"/>
  <c r="J96" i="2"/>
  <c r="T133" i="2"/>
  <c r="T94" i="2"/>
  <c r="J61" i="2"/>
  <c r="J147" i="2"/>
  <c r="T167" i="2"/>
  <c r="T173" i="2"/>
  <c r="T176" i="2"/>
  <c r="T136" i="2"/>
  <c r="J57" i="2"/>
  <c r="P10" i="2"/>
  <c r="B2" i="3"/>
  <c r="J40" i="2"/>
  <c r="J44" i="2"/>
  <c r="T180" i="2"/>
  <c r="J178" i="2"/>
  <c r="J94" i="2"/>
  <c r="T184" i="2"/>
  <c r="J77" i="2"/>
  <c r="J33" i="2"/>
  <c r="T119" i="2"/>
  <c r="T158" i="2"/>
  <c r="J107" i="2"/>
  <c r="J91" i="2"/>
  <c r="J73" i="2"/>
  <c r="J172" i="2"/>
  <c r="J11" i="2"/>
  <c r="J3" i="2"/>
  <c r="J170" i="2"/>
  <c r="P89" i="2"/>
  <c r="T109" i="2"/>
  <c r="J180" i="2"/>
  <c r="J135" i="2"/>
  <c r="T114" i="2"/>
  <c r="J92" i="2"/>
  <c r="T141" i="2"/>
  <c r="J48" i="2"/>
  <c r="J12" i="2"/>
  <c r="J117" i="2"/>
  <c r="T97" i="2"/>
  <c r="T172" i="2"/>
  <c r="J168" i="2"/>
  <c r="J36" i="2"/>
  <c r="J181" i="2"/>
  <c r="J121" i="2"/>
  <c r="T106" i="2"/>
  <c r="T177" i="2"/>
  <c r="J159" i="2"/>
  <c r="J52" i="2"/>
  <c r="J136" i="2"/>
  <c r="J79" i="2"/>
  <c r="J113" i="2"/>
  <c r="T161" i="2"/>
  <c r="J131" i="2"/>
  <c r="J17" i="2"/>
  <c r="B18" i="2"/>
  <c r="D2" i="3" s="1"/>
  <c r="A2" i="4"/>
  <c r="C82" i="4"/>
  <c r="C75" i="4"/>
  <c r="C180" i="4"/>
  <c r="C129" i="4"/>
  <c r="C77" i="4"/>
  <c r="C219" i="4"/>
  <c r="C169" i="4"/>
  <c r="C214" i="4"/>
  <c r="C164" i="4"/>
  <c r="C162" i="4"/>
  <c r="C111" i="4"/>
  <c r="C205" i="4"/>
  <c r="C155" i="4"/>
  <c r="C152" i="4"/>
  <c r="C198" i="4"/>
  <c r="C48" i="4"/>
  <c r="C83" i="4"/>
  <c r="C78" i="4"/>
  <c r="C170" i="4"/>
  <c r="C71" i="4"/>
  <c r="C68" i="4"/>
  <c r="C113" i="4"/>
  <c r="C159" i="4"/>
  <c r="C60" i="4"/>
  <c r="C105" i="4"/>
  <c r="C150" i="4"/>
  <c r="C47" i="4"/>
  <c r="C132" i="4"/>
  <c r="C178" i="4"/>
  <c r="C176" i="4"/>
  <c r="C40" i="4"/>
  <c r="C123" i="4"/>
  <c r="C168" i="4"/>
  <c r="C166" i="4"/>
  <c r="C67" i="4"/>
  <c r="C64" i="4"/>
  <c r="C109" i="4"/>
  <c r="C57" i="4"/>
  <c r="C151" i="4"/>
  <c r="C197" i="4"/>
  <c r="C148" i="4"/>
  <c r="C195" i="4"/>
  <c r="C194" i="4"/>
  <c r="C193" i="4"/>
  <c r="C145" i="4"/>
  <c r="C192" i="4"/>
  <c r="C190" i="4"/>
  <c r="C46" i="4"/>
  <c r="C86" i="4"/>
  <c r="C179" i="4"/>
  <c r="C79" i="4"/>
  <c r="C172" i="4"/>
  <c r="C73" i="4"/>
  <c r="C215" i="4"/>
  <c r="C213" i="4"/>
  <c r="C163" i="4"/>
  <c r="C209" i="4"/>
  <c r="C158" i="4"/>
  <c r="C204" i="4"/>
  <c r="C106" i="4"/>
  <c r="C54" i="4"/>
  <c r="C45" i="4"/>
  <c r="C84" i="4"/>
  <c r="C177" i="4"/>
  <c r="C126" i="4"/>
  <c r="C124" i="4"/>
  <c r="C122" i="4"/>
  <c r="C216" i="4"/>
  <c r="C118" i="4"/>
  <c r="C212" i="4"/>
  <c r="C66" i="4"/>
  <c r="C63" i="4"/>
  <c r="C108" i="4"/>
  <c r="C154" i="4"/>
  <c r="C56" i="4"/>
  <c r="C53" i="4"/>
  <c r="C196" i="4"/>
  <c r="C51" i="4"/>
  <c r="C98" i="4"/>
  <c r="C49" i="4"/>
  <c r="C96" i="4"/>
  <c r="C95" i="4"/>
  <c r="C142" i="4"/>
  <c r="C189" i="4"/>
  <c r="C93" i="4"/>
  <c r="C188" i="4"/>
  <c r="C140" i="4"/>
  <c r="C92" i="4"/>
  <c r="C44" i="4"/>
  <c r="C133" i="4"/>
  <c r="C81" i="4"/>
  <c r="C174" i="4"/>
  <c r="C74" i="4"/>
  <c r="C70" i="4"/>
  <c r="C115" i="4"/>
  <c r="C112" i="4"/>
  <c r="C206" i="4"/>
  <c r="C156" i="4"/>
  <c r="C202" i="4"/>
  <c r="C200" i="4"/>
  <c r="C199" i="4"/>
  <c r="C149" i="4"/>
  <c r="C52" i="4"/>
  <c r="C147" i="4"/>
  <c r="C146" i="4"/>
  <c r="C97" i="4"/>
  <c r="C144" i="4"/>
  <c r="C191" i="4"/>
  <c r="C143" i="4"/>
  <c r="C94" i="4"/>
  <c r="C141" i="4"/>
  <c r="C187" i="4"/>
  <c r="C139" i="4"/>
  <c r="C91" i="4"/>
  <c r="C43" i="4"/>
  <c r="C181" i="4"/>
  <c r="C128" i="4"/>
  <c r="C76" i="4"/>
  <c r="C121" i="4"/>
  <c r="C119" i="4"/>
  <c r="C117" i="4"/>
  <c r="C114" i="4"/>
  <c r="C208" i="4"/>
  <c r="C110" i="4"/>
  <c r="C59" i="4"/>
  <c r="C104" i="4"/>
  <c r="C186" i="4"/>
  <c r="C42" i="4"/>
  <c r="C182" i="4"/>
  <c r="C131" i="4"/>
  <c r="C127" i="4"/>
  <c r="C220" i="4"/>
  <c r="C72" i="4"/>
  <c r="C165" i="4"/>
  <c r="C211" i="4"/>
  <c r="C161" i="4"/>
  <c r="C62" i="4"/>
  <c r="C107" i="4"/>
  <c r="C153" i="4"/>
  <c r="C102" i="4"/>
  <c r="C41" i="4"/>
  <c r="C85" i="4"/>
  <c r="C80" i="4"/>
  <c r="C125" i="4"/>
  <c r="C218" i="4"/>
  <c r="C217" i="4"/>
  <c r="C167" i="4"/>
  <c r="C116" i="4"/>
  <c r="C210" i="4"/>
  <c r="C160" i="4"/>
  <c r="C61" i="4"/>
  <c r="C58" i="4"/>
  <c r="C55" i="4"/>
  <c r="C88" i="4"/>
  <c r="C134" i="4"/>
  <c r="C130" i="4"/>
  <c r="C175" i="4"/>
  <c r="C173" i="4"/>
  <c r="C171" i="4"/>
  <c r="C120" i="4"/>
  <c r="C69" i="4"/>
  <c r="C65" i="4"/>
  <c r="C207" i="4"/>
  <c r="C157" i="4"/>
  <c r="C203" i="4"/>
  <c r="C201" i="4"/>
  <c r="C103" i="4"/>
  <c r="C101" i="4"/>
  <c r="C100" i="4"/>
  <c r="C99" i="4"/>
  <c r="C50" i="4"/>
  <c r="C138" i="4"/>
  <c r="C90" i="4"/>
  <c r="C185" i="4"/>
  <c r="C137" i="4"/>
  <c r="C89" i="4"/>
  <c r="C184" i="4"/>
  <c r="C136" i="4"/>
  <c r="C183" i="4"/>
  <c r="C135" i="4"/>
  <c r="C87" i="4"/>
  <c r="C2" i="3"/>
  <c r="Q23" i="2" l="1"/>
  <c r="A25" i="3" s="1"/>
  <c r="Q34" i="2"/>
  <c r="A36" i="3" s="1"/>
  <c r="Q62" i="2"/>
  <c r="A64" i="3" s="1"/>
  <c r="Q36" i="2"/>
  <c r="A38" i="3" s="1"/>
  <c r="Q28" i="2"/>
  <c r="A30" i="3" s="1"/>
  <c r="Q64" i="2"/>
  <c r="A66" i="3" s="1"/>
  <c r="H118" i="4"/>
  <c r="Q86" i="2"/>
  <c r="A88" i="3" s="1"/>
  <c r="H218" i="4"/>
  <c r="Q69" i="2"/>
  <c r="A71" i="3" s="1"/>
  <c r="H177" i="4"/>
  <c r="Q13" i="2"/>
  <c r="A15" i="3" s="1"/>
  <c r="Q19" i="2"/>
  <c r="A21" i="3" s="1"/>
  <c r="H205" i="4"/>
  <c r="Q67" i="2"/>
  <c r="A69" i="3" s="1"/>
  <c r="Q72" i="2"/>
  <c r="A74" i="3" s="1"/>
  <c r="Q50" i="2"/>
  <c r="A52" i="3" s="1"/>
  <c r="Q38" i="2"/>
  <c r="A40" i="3" s="1"/>
  <c r="Q33" i="2"/>
  <c r="A35" i="3" s="1"/>
  <c r="Q7" i="2"/>
  <c r="A9" i="3" s="1"/>
  <c r="H56" i="4"/>
  <c r="H101" i="4"/>
  <c r="H84" i="4"/>
  <c r="H80" i="4"/>
  <c r="Q92" i="2"/>
  <c r="A94" i="3" s="1"/>
  <c r="Q45" i="2"/>
  <c r="A47" i="3" s="1"/>
  <c r="Q73" i="2"/>
  <c r="A75" i="3" s="1"/>
  <c r="H116" i="4"/>
  <c r="H214" i="4"/>
  <c r="Q84" i="2"/>
  <c r="A86" i="3" s="1"/>
  <c r="H153" i="4"/>
  <c r="H187" i="4"/>
  <c r="Q29" i="2"/>
  <c r="A31" i="3" s="1"/>
  <c r="H73" i="4"/>
  <c r="H76" i="4"/>
  <c r="Q55" i="2"/>
  <c r="A57" i="3" s="1"/>
  <c r="Q14" i="2"/>
  <c r="A16" i="3" s="1"/>
  <c r="Q46" i="2"/>
  <c r="A48" i="3" s="1"/>
  <c r="Q58" i="2"/>
  <c r="A60" i="3" s="1"/>
  <c r="Q16" i="2"/>
  <c r="A18" i="3" s="1"/>
  <c r="Q52" i="2"/>
  <c r="A54" i="3" s="1"/>
  <c r="Q9" i="2"/>
  <c r="A11" i="3" s="1"/>
  <c r="Q54" i="2"/>
  <c r="A56" i="3" s="1"/>
  <c r="Q11" i="2"/>
  <c r="A13" i="3" s="1"/>
  <c r="Q60" i="2"/>
  <c r="A62" i="3" s="1"/>
  <c r="Q4" i="2"/>
  <c r="A6" i="3" s="1"/>
  <c r="H39" i="4"/>
  <c r="H78" i="4"/>
  <c r="Q31" i="2"/>
  <c r="A33" i="3" s="1"/>
  <c r="Q40" i="2"/>
  <c r="A42" i="3" s="1"/>
  <c r="Q70" i="2"/>
  <c r="A72" i="3" s="1"/>
  <c r="Q61" i="2"/>
  <c r="A63" i="3" s="1"/>
  <c r="Q90" i="2"/>
  <c r="A92" i="3" s="1"/>
  <c r="H41" i="4"/>
  <c r="H217" i="4"/>
  <c r="H79" i="4"/>
  <c r="H65" i="4"/>
  <c r="H192" i="4"/>
  <c r="Q93" i="2"/>
  <c r="A95" i="3" s="1"/>
  <c r="H93" i="4"/>
  <c r="Q12" i="2"/>
  <c r="A14" i="3" s="1"/>
  <c r="H144" i="4"/>
  <c r="H146" i="4"/>
  <c r="H43" i="4"/>
  <c r="H174" i="4"/>
  <c r="H201" i="4"/>
  <c r="H215" i="4"/>
  <c r="H220" i="4"/>
  <c r="Q44" i="2"/>
  <c r="A46" i="3" s="1"/>
  <c r="H83" i="4"/>
  <c r="H211" i="4"/>
  <c r="Q53" i="2"/>
  <c r="A55" i="3" s="1"/>
  <c r="H137" i="4"/>
  <c r="H203" i="4"/>
  <c r="Q41" i="2"/>
  <c r="A43" i="3" s="1"/>
  <c r="H161" i="4"/>
  <c r="H145" i="4"/>
  <c r="B144" i="4" s="1"/>
  <c r="E144" i="4" s="1"/>
  <c r="H115" i="4"/>
  <c r="H88" i="4"/>
  <c r="H172" i="4"/>
  <c r="Q15" i="2"/>
  <c r="A17" i="3" s="1"/>
  <c r="Q57" i="2"/>
  <c r="A59" i="3" s="1"/>
  <c r="H131" i="4"/>
  <c r="H119" i="4"/>
  <c r="B119" i="4" s="1"/>
  <c r="D119" i="4" s="1"/>
  <c r="H66" i="4"/>
  <c r="H82" i="4"/>
  <c r="H204" i="4"/>
  <c r="B204" i="4" s="1"/>
  <c r="D204" i="4" s="1"/>
  <c r="H75" i="4"/>
  <c r="B76" i="4" s="1"/>
  <c r="D76" i="4" s="1"/>
  <c r="H55" i="4"/>
  <c r="B56" i="4" s="1"/>
  <c r="H95" i="4"/>
  <c r="H122" i="4"/>
  <c r="Q63" i="2"/>
  <c r="A65" i="3" s="1"/>
  <c r="Q87" i="2"/>
  <c r="A89" i="3" s="1"/>
  <c r="Q20" i="2"/>
  <c r="A22" i="3" s="1"/>
  <c r="Q83" i="2"/>
  <c r="A85" i="3" s="1"/>
  <c r="Q35" i="2"/>
  <c r="A37" i="3" s="1"/>
  <c r="Q80" i="2"/>
  <c r="A82" i="3" s="1"/>
  <c r="Q37" i="2"/>
  <c r="A39" i="3" s="1"/>
  <c r="Q6" i="2"/>
  <c r="A8" i="3" s="1"/>
  <c r="Q65" i="2"/>
  <c r="A67" i="3" s="1"/>
  <c r="Q74" i="2"/>
  <c r="A76" i="3" s="1"/>
  <c r="Q10" i="2"/>
  <c r="A12" i="3" s="1"/>
  <c r="Q25" i="2"/>
  <c r="A27" i="3" s="1"/>
  <c r="Q39" i="2"/>
  <c r="A41" i="3" s="1"/>
  <c r="Q43" i="2"/>
  <c r="A45" i="3" s="1"/>
  <c r="Q56" i="2"/>
  <c r="A58" i="3" s="1"/>
  <c r="Q75" i="2"/>
  <c r="A77" i="3" s="1"/>
  <c r="Q82" i="2"/>
  <c r="A84" i="3" s="1"/>
  <c r="Q17" i="2"/>
  <c r="A19" i="3" s="1"/>
  <c r="Q85" i="2"/>
  <c r="A87" i="3" s="1"/>
  <c r="Q32" i="2"/>
  <c r="A34" i="3" s="1"/>
  <c r="Q88" i="2"/>
  <c r="A90" i="3" s="1"/>
  <c r="Q68" i="2"/>
  <c r="A70" i="3" s="1"/>
  <c r="H77" i="4"/>
  <c r="Q66" i="2"/>
  <c r="A68" i="3" s="1"/>
  <c r="H189" i="4"/>
  <c r="B189" i="4" s="1"/>
  <c r="Q18" i="2"/>
  <c r="A20" i="3" s="1"/>
  <c r="Q24" i="2"/>
  <c r="A26" i="3" s="1"/>
  <c r="H113" i="4"/>
  <c r="Q27" i="2"/>
  <c r="A29" i="3" s="1"/>
  <c r="Q77" i="2"/>
  <c r="A79" i="3" s="1"/>
  <c r="Q8" i="2"/>
  <c r="A10" i="3" s="1"/>
  <c r="H51" i="4"/>
  <c r="Q49" i="2"/>
  <c r="A51" i="3" s="1"/>
  <c r="Q59" i="2"/>
  <c r="A61" i="3" s="1"/>
  <c r="Q22" i="2"/>
  <c r="A24" i="3" s="1"/>
  <c r="H45" i="4"/>
  <c r="Q79" i="2"/>
  <c r="A81" i="3" s="1"/>
  <c r="Q48" i="2"/>
  <c r="A50" i="3" s="1"/>
  <c r="H200" i="4"/>
  <c r="H207" i="4"/>
  <c r="H105" i="4"/>
  <c r="B105" i="4" s="1"/>
  <c r="H210" i="4"/>
  <c r="H162" i="4"/>
  <c r="Q51" i="2"/>
  <c r="A53" i="3" s="1"/>
  <c r="Q30" i="2"/>
  <c r="A32" i="3" s="1"/>
  <c r="H107" i="4"/>
  <c r="H50" i="4"/>
  <c r="H176" i="4"/>
  <c r="B176" i="4" s="1"/>
  <c r="H62" i="4"/>
  <c r="H149" i="4"/>
  <c r="Q5" i="2"/>
  <c r="A7" i="3" s="1"/>
  <c r="H147" i="4"/>
  <c r="H68" i="4"/>
  <c r="Q89" i="2"/>
  <c r="A91" i="3" s="1"/>
  <c r="H114" i="4"/>
  <c r="H99" i="4"/>
  <c r="H97" i="4"/>
  <c r="H67" i="4"/>
  <c r="H180" i="4"/>
  <c r="H86" i="4"/>
  <c r="Q91" i="2"/>
  <c r="A93" i="3" s="1"/>
  <c r="H190" i="4"/>
  <c r="H129" i="4"/>
  <c r="H213" i="4"/>
  <c r="H126" i="4"/>
  <c r="H72" i="4"/>
  <c r="H125" i="4"/>
  <c r="Q71" i="2"/>
  <c r="A73" i="3" s="1"/>
  <c r="T89" i="2"/>
  <c r="H98" i="4"/>
  <c r="H185" i="4"/>
  <c r="B185" i="4" s="1"/>
  <c r="Q42" i="2"/>
  <c r="A44" i="3" s="1"/>
  <c r="H71" i="4"/>
  <c r="H61" i="4"/>
  <c r="H142" i="4"/>
  <c r="H69" i="4"/>
  <c r="H47" i="4"/>
  <c r="B47" i="4" s="1"/>
  <c r="H196" i="4"/>
  <c r="H182" i="4"/>
  <c r="H179" i="4"/>
  <c r="H170" i="4"/>
  <c r="H102" i="4"/>
  <c r="B102" i="4" s="1"/>
  <c r="H64" i="4"/>
  <c r="H123" i="4"/>
  <c r="H120" i="4"/>
  <c r="H112" i="4"/>
  <c r="H44" i="4"/>
  <c r="H208" i="4"/>
  <c r="H156" i="4"/>
  <c r="H152" i="4"/>
  <c r="B152" i="4" s="1"/>
  <c r="H164" i="4"/>
  <c r="H178" i="4"/>
  <c r="B177" i="4" s="1"/>
  <c r="H54" i="4"/>
  <c r="Q78" i="2"/>
  <c r="A80" i="3" s="1"/>
  <c r="H173" i="4"/>
  <c r="H202" i="4"/>
  <c r="H40" i="4"/>
  <c r="H206" i="4"/>
  <c r="B205" i="4" s="1"/>
  <c r="H128" i="4"/>
  <c r="H148" i="4"/>
  <c r="B148" i="4" s="1"/>
  <c r="H70" i="4"/>
  <c r="H127" i="4"/>
  <c r="H181" i="4"/>
  <c r="H103" i="4"/>
  <c r="H100" i="4"/>
  <c r="H85" i="4"/>
  <c r="H171" i="4"/>
  <c r="H132" i="4"/>
  <c r="H154" i="4"/>
  <c r="H140" i="4"/>
  <c r="H197" i="4"/>
  <c r="H221" i="4"/>
  <c r="H184" i="4"/>
  <c r="H219" i="4"/>
  <c r="H138" i="4"/>
  <c r="H48" i="4"/>
  <c r="H57" i="4"/>
  <c r="H168" i="4"/>
  <c r="H150" i="4"/>
  <c r="H166" i="4"/>
  <c r="H199" i="4"/>
  <c r="H124" i="4"/>
  <c r="H58" i="4"/>
  <c r="H188" i="4"/>
  <c r="H139" i="4"/>
  <c r="H130" i="4"/>
  <c r="H169" i="4"/>
  <c r="H94" i="4"/>
  <c r="H117" i="4"/>
  <c r="H193" i="4"/>
  <c r="H104" i="4"/>
  <c r="H87" i="4"/>
  <c r="H158" i="4"/>
  <c r="H135" i="4"/>
  <c r="H89" i="4"/>
  <c r="H59" i="4"/>
  <c r="H109" i="4"/>
  <c r="H90" i="4"/>
  <c r="H151" i="4"/>
  <c r="H74" i="4"/>
  <c r="H209" i="4"/>
  <c r="H49" i="4"/>
  <c r="H198" i="4"/>
  <c r="H155" i="4"/>
  <c r="H108" i="4"/>
  <c r="B108" i="4" s="1"/>
  <c r="H167" i="4"/>
  <c r="H111" i="4"/>
  <c r="H143" i="4"/>
  <c r="H106" i="4"/>
  <c r="H141" i="4"/>
  <c r="H42" i="4"/>
  <c r="H183" i="4"/>
  <c r="H133" i="4"/>
  <c r="H159" i="4"/>
  <c r="H165" i="4"/>
  <c r="H63" i="4"/>
  <c r="H157" i="4"/>
  <c r="H194" i="4"/>
  <c r="H195" i="4"/>
  <c r="H216" i="4"/>
  <c r="H212" i="4"/>
  <c r="H110" i="4"/>
  <c r="H91" i="4"/>
  <c r="H186" i="4"/>
  <c r="H96" i="4"/>
  <c r="H134" i="4"/>
  <c r="H163" i="4"/>
  <c r="H121" i="4"/>
  <c r="T88" i="2"/>
  <c r="H136" i="4"/>
  <c r="H46" i="4"/>
  <c r="H81" i="4"/>
  <c r="H175" i="4"/>
  <c r="H191" i="4"/>
  <c r="B191" i="4" s="1"/>
  <c r="H60" i="4"/>
  <c r="H160" i="4"/>
  <c r="H92" i="4"/>
  <c r="H53" i="4"/>
  <c r="B53" i="4" s="1"/>
  <c r="B85" i="4" l="1"/>
  <c r="B117" i="4"/>
  <c r="E117" i="4" s="1"/>
  <c r="B58" i="4"/>
  <c r="E58" i="4" s="1"/>
  <c r="B116" i="4"/>
  <c r="E116" i="4" s="1"/>
  <c r="B100" i="4"/>
  <c r="B180" i="4"/>
  <c r="B84" i="4"/>
  <c r="B81" i="4"/>
  <c r="E81" i="4" s="1"/>
  <c r="B80" i="4"/>
  <c r="B63" i="4"/>
  <c r="D63" i="4" s="1"/>
  <c r="B132" i="4"/>
  <c r="E132" i="4" s="1"/>
  <c r="B86" i="4"/>
  <c r="B217" i="4"/>
  <c r="B51" i="4"/>
  <c r="D51" i="4" s="1"/>
  <c r="B77" i="4"/>
  <c r="D77" i="4" s="1"/>
  <c r="B57" i="4"/>
  <c r="D57" i="4" s="1"/>
  <c r="B186" i="4"/>
  <c r="D186" i="4" s="1"/>
  <c r="B214" i="4"/>
  <c r="B216" i="4"/>
  <c r="B213" i="4"/>
  <c r="E213" i="4" s="1"/>
  <c r="B197" i="4"/>
  <c r="D197" i="4" s="1"/>
  <c r="B129" i="4"/>
  <c r="E129" i="4" s="1"/>
  <c r="B140" i="4"/>
  <c r="B154" i="4"/>
  <c r="D154" i="4" s="1"/>
  <c r="B66" i="4"/>
  <c r="B200" i="4"/>
  <c r="D200" i="4" s="1"/>
  <c r="B83" i="4"/>
  <c r="D83" i="4" s="1"/>
  <c r="B52" i="4"/>
  <c r="D52" i="4" s="1"/>
  <c r="B172" i="4"/>
  <c r="E172" i="4" s="1"/>
  <c r="B79" i="4"/>
  <c r="E79" i="4" s="1"/>
  <c r="B93" i="4"/>
  <c r="E93" i="4" s="1"/>
  <c r="B40" i="4"/>
  <c r="E40" i="4" s="1"/>
  <c r="B171" i="4"/>
  <c r="E171" i="4" s="1"/>
  <c r="B173" i="4"/>
  <c r="D173" i="4" s="1"/>
  <c r="B220" i="4"/>
  <c r="E220" i="4" s="1"/>
  <c r="B90" i="4"/>
  <c r="E90" i="4" s="1"/>
  <c r="B143" i="4"/>
  <c r="E143" i="4" s="1"/>
  <c r="E66" i="4"/>
  <c r="D66" i="4"/>
  <c r="E80" i="4"/>
  <c r="D80" i="4"/>
  <c r="D214" i="4"/>
  <c r="E214" i="4"/>
  <c r="E84" i="4"/>
  <c r="D84" i="4"/>
  <c r="E56" i="4"/>
  <c r="D56" i="4"/>
  <c r="B67" i="4"/>
  <c r="D67" i="4" s="1"/>
  <c r="B182" i="4"/>
  <c r="D182" i="4" s="1"/>
  <c r="B69" i="4"/>
  <c r="E69" i="4" s="1"/>
  <c r="B161" i="4"/>
  <c r="D161" i="4" s="1"/>
  <c r="B203" i="4"/>
  <c r="B123" i="4"/>
  <c r="D123" i="4" s="1"/>
  <c r="B130" i="4"/>
  <c r="D130" i="4" s="1"/>
  <c r="B145" i="4"/>
  <c r="E145" i="4" s="1"/>
  <c r="B101" i="4"/>
  <c r="D101" i="4" s="1"/>
  <c r="B139" i="4"/>
  <c r="E139" i="4" s="1"/>
  <c r="B142" i="4"/>
  <c r="D142" i="4" s="1"/>
  <c r="B166" i="4"/>
  <c r="E166" i="4" s="1"/>
  <c r="B71" i="4"/>
  <c r="E71" i="4" s="1"/>
  <c r="B55" i="4"/>
  <c r="E55" i="4" s="1"/>
  <c r="B113" i="4"/>
  <c r="D113" i="4" s="1"/>
  <c r="B89" i="4"/>
  <c r="D89" i="4" s="1"/>
  <c r="B94" i="4"/>
  <c r="D94" i="4" s="1"/>
  <c r="B175" i="4"/>
  <c r="E175" i="4" s="1"/>
  <c r="B160" i="4"/>
  <c r="D160" i="4" s="1"/>
  <c r="B188" i="4"/>
  <c r="D188" i="4" s="1"/>
  <c r="B136" i="4"/>
  <c r="E136" i="4" s="1"/>
  <c r="B150" i="4"/>
  <c r="E150" i="4" s="1"/>
  <c r="E204" i="4"/>
  <c r="B98" i="4"/>
  <c r="E98" i="4" s="1"/>
  <c r="B196" i="4"/>
  <c r="E196" i="4" s="1"/>
  <c r="B96" i="4"/>
  <c r="E96" i="4" s="1"/>
  <c r="B210" i="4"/>
  <c r="D210" i="4" s="1"/>
  <c r="B120" i="4"/>
  <c r="E120" i="4" s="1"/>
  <c r="E119" i="4"/>
  <c r="B219" i="4"/>
  <c r="E219" i="4" s="1"/>
  <c r="E76" i="4"/>
  <c r="E200" i="4"/>
  <c r="B121" i="4"/>
  <c r="E121" i="4" s="1"/>
  <c r="B134" i="4"/>
  <c r="D134" i="4" s="1"/>
  <c r="B78" i="4"/>
  <c r="B163" i="4"/>
  <c r="D163" i="4" s="1"/>
  <c r="B91" i="4"/>
  <c r="D91" i="4" s="1"/>
  <c r="E77" i="4"/>
  <c r="B110" i="4"/>
  <c r="E110" i="4" s="1"/>
  <c r="B159" i="4"/>
  <c r="D159" i="4" s="1"/>
  <c r="B103" i="4"/>
  <c r="D103" i="4" s="1"/>
  <c r="E52" i="4"/>
  <c r="B124" i="4"/>
  <c r="E124" i="4" s="1"/>
  <c r="B118" i="4"/>
  <c r="E118" i="4" s="1"/>
  <c r="D116" i="4"/>
  <c r="B95" i="4"/>
  <c r="E95" i="4" s="1"/>
  <c r="B46" i="4"/>
  <c r="D46" i="4" s="1"/>
  <c r="B206" i="4"/>
  <c r="D206" i="4" s="1"/>
  <c r="B61" i="4"/>
  <c r="E61" i="4" s="1"/>
  <c r="B157" i="4"/>
  <c r="E157" i="4" s="1"/>
  <c r="B155" i="4"/>
  <c r="E155" i="4" s="1"/>
  <c r="B168" i="4"/>
  <c r="D168" i="4" s="1"/>
  <c r="D144" i="4"/>
  <c r="B199" i="4"/>
  <c r="E199" i="4" s="1"/>
  <c r="B106" i="4"/>
  <c r="D106" i="4" s="1"/>
  <c r="B209" i="4"/>
  <c r="D209" i="4" s="1"/>
  <c r="B54" i="4"/>
  <c r="E54" i="4" s="1"/>
  <c r="B151" i="4"/>
  <c r="D151" i="4" s="1"/>
  <c r="B178" i="4"/>
  <c r="D178" i="4" s="1"/>
  <c r="D177" i="4"/>
  <c r="E177" i="4"/>
  <c r="E47" i="4"/>
  <c r="D47" i="4"/>
  <c r="B212" i="4"/>
  <c r="B211" i="4"/>
  <c r="E86" i="4"/>
  <c r="D86" i="4"/>
  <c r="B153" i="4"/>
  <c r="B48" i="4"/>
  <c r="B184" i="4"/>
  <c r="D180" i="4"/>
  <c r="E180" i="4"/>
  <c r="B99" i="4"/>
  <c r="B107" i="4"/>
  <c r="E152" i="4"/>
  <c r="D152" i="4"/>
  <c r="B125" i="4"/>
  <c r="D140" i="4"/>
  <c r="E140" i="4"/>
  <c r="D185" i="4"/>
  <c r="E185" i="4"/>
  <c r="B138" i="4"/>
  <c r="D216" i="4"/>
  <c r="E216" i="4"/>
  <c r="B190" i="4"/>
  <c r="B165" i="4"/>
  <c r="B42" i="4"/>
  <c r="B43" i="4"/>
  <c r="B122" i="4"/>
  <c r="B62" i="4"/>
  <c r="B75" i="4"/>
  <c r="B74" i="4"/>
  <c r="B162" i="4"/>
  <c r="B82" i="4"/>
  <c r="B126" i="4"/>
  <c r="B133" i="4"/>
  <c r="B128" i="4"/>
  <c r="B164" i="4"/>
  <c r="E105" i="4"/>
  <c r="D105" i="4"/>
  <c r="B181" i="4"/>
  <c r="D148" i="4"/>
  <c r="E148" i="4"/>
  <c r="B147" i="4"/>
  <c r="B149" i="4"/>
  <c r="B198" i="4"/>
  <c r="B50" i="4"/>
  <c r="B59" i="4"/>
  <c r="B72" i="4"/>
  <c r="B73" i="4"/>
  <c r="B194" i="4"/>
  <c r="E100" i="4"/>
  <c r="D100" i="4"/>
  <c r="B127" i="4"/>
  <c r="B68" i="4"/>
  <c r="B137" i="4"/>
  <c r="D176" i="4"/>
  <c r="E176" i="4"/>
  <c r="B208" i="4"/>
  <c r="B112" i="4"/>
  <c r="B87" i="4"/>
  <c r="B88" i="4"/>
  <c r="B215" i="4"/>
  <c r="D53" i="4"/>
  <c r="E53" i="4"/>
  <c r="B192" i="4"/>
  <c r="B193" i="4"/>
  <c r="B64" i="4"/>
  <c r="B65" i="4"/>
  <c r="B131" i="4"/>
  <c r="B183" i="4"/>
  <c r="E191" i="4"/>
  <c r="D191" i="4"/>
  <c r="D189" i="4"/>
  <c r="E189" i="4"/>
  <c r="B195" i="4"/>
  <c r="E63" i="4"/>
  <c r="E85" i="4"/>
  <c r="D85" i="4"/>
  <c r="B114" i="4"/>
  <c r="B115" i="4"/>
  <c r="B70" i="4"/>
  <c r="D108" i="4"/>
  <c r="E108" i="4"/>
  <c r="B202" i="4"/>
  <c r="B201" i="4"/>
  <c r="B49" i="4"/>
  <c r="B156" i="4"/>
  <c r="B135" i="4"/>
  <c r="B158" i="4"/>
  <c r="B170" i="4"/>
  <c r="B187" i="4"/>
  <c r="B174" i="4"/>
  <c r="B97" i="4"/>
  <c r="B141" i="4"/>
  <c r="D205" i="4"/>
  <c r="E205" i="4"/>
  <c r="B111" i="4"/>
  <c r="B167" i="4"/>
  <c r="E217" i="4"/>
  <c r="D217" i="4"/>
  <c r="B109" i="4"/>
  <c r="B44" i="4"/>
  <c r="B45" i="4"/>
  <c r="B207" i="4"/>
  <c r="B146" i="4"/>
  <c r="B104" i="4"/>
  <c r="B218" i="4"/>
  <c r="B92" i="4"/>
  <c r="D117" i="4"/>
  <c r="E102" i="4"/>
  <c r="D102" i="4"/>
  <c r="B41" i="4"/>
  <c r="B60" i="4"/>
  <c r="B169" i="4"/>
  <c r="B179" i="4"/>
  <c r="D58" i="4" l="1"/>
  <c r="D171" i="4"/>
  <c r="E186" i="4"/>
  <c r="D132" i="4"/>
  <c r="D81" i="4"/>
  <c r="D213" i="4"/>
  <c r="E154" i="4"/>
  <c r="E57" i="4"/>
  <c r="E197" i="4"/>
  <c r="D79" i="4"/>
  <c r="E67" i="4"/>
  <c r="D110" i="4"/>
  <c r="D172" i="4"/>
  <c r="E51" i="4"/>
  <c r="E123" i="4"/>
  <c r="E103" i="4"/>
  <c r="E83" i="4"/>
  <c r="D129" i="4"/>
  <c r="D124" i="4"/>
  <c r="E182" i="4"/>
  <c r="D93" i="4"/>
  <c r="E101" i="4"/>
  <c r="E173" i="4"/>
  <c r="D69" i="4"/>
  <c r="D118" i="4"/>
  <c r="E113" i="4"/>
  <c r="D61" i="4"/>
  <c r="D220" i="4"/>
  <c r="D40" i="4"/>
  <c r="D199" i="4"/>
  <c r="D90" i="4"/>
  <c r="D143" i="4"/>
  <c r="E142" i="4"/>
  <c r="D196" i="4"/>
  <c r="D139" i="4"/>
  <c r="E89" i="4"/>
  <c r="D120" i="4"/>
  <c r="D145" i="4"/>
  <c r="D71" i="4"/>
  <c r="D121" i="4"/>
  <c r="E188" i="4"/>
  <c r="E94" i="4"/>
  <c r="D150" i="4"/>
  <c r="E160" i="4"/>
  <c r="E134" i="4"/>
  <c r="E130" i="4"/>
  <c r="D219" i="4"/>
  <c r="D166" i="4"/>
  <c r="E163" i="4"/>
  <c r="D98" i="4"/>
  <c r="E203" i="4"/>
  <c r="D203" i="4"/>
  <c r="E161" i="4"/>
  <c r="D55" i="4"/>
  <c r="E91" i="4"/>
  <c r="D136" i="4"/>
  <c r="D175" i="4"/>
  <c r="E210" i="4"/>
  <c r="E151" i="4"/>
  <c r="E209" i="4"/>
  <c r="E168" i="4"/>
  <c r="D96" i="4"/>
  <c r="E46" i="4"/>
  <c r="E206" i="4"/>
  <c r="E178" i="4"/>
  <c r="E106" i="4"/>
  <c r="D54" i="4"/>
  <c r="D78" i="4"/>
  <c r="E78" i="4"/>
  <c r="D95" i="4"/>
  <c r="D155" i="4"/>
  <c r="E159" i="4"/>
  <c r="D157" i="4"/>
  <c r="D104" i="4"/>
  <c r="E104" i="4"/>
  <c r="E146" i="4"/>
  <c r="D146" i="4"/>
  <c r="E74" i="4"/>
  <c r="D74" i="4"/>
  <c r="D68" i="4"/>
  <c r="E68" i="4"/>
  <c r="E114" i="4"/>
  <c r="D114" i="4"/>
  <c r="E195" i="4"/>
  <c r="D195" i="4"/>
  <c r="E167" i="4"/>
  <c r="D167" i="4"/>
  <c r="E147" i="4"/>
  <c r="D147" i="4"/>
  <c r="E165" i="4"/>
  <c r="D165" i="4"/>
  <c r="E131" i="4"/>
  <c r="D131" i="4"/>
  <c r="D128" i="4"/>
  <c r="E128" i="4"/>
  <c r="D207" i="4"/>
  <c r="E207" i="4"/>
  <c r="E107" i="4"/>
  <c r="D107" i="4"/>
  <c r="D72" i="4"/>
  <c r="E72" i="4"/>
  <c r="D42" i="4"/>
  <c r="E42" i="4"/>
  <c r="E133" i="4"/>
  <c r="D133" i="4"/>
  <c r="E127" i="4"/>
  <c r="D127" i="4"/>
  <c r="D162" i="4"/>
  <c r="E162" i="4"/>
  <c r="D59" i="4"/>
  <c r="E59" i="4"/>
  <c r="D48" i="4"/>
  <c r="E48" i="4"/>
  <c r="E70" i="4"/>
  <c r="D70" i="4"/>
  <c r="D44" i="4"/>
  <c r="E44" i="4"/>
  <c r="D99" i="4"/>
  <c r="E99" i="4"/>
  <c r="E183" i="4"/>
  <c r="D183" i="4"/>
  <c r="E202" i="4"/>
  <c r="D202" i="4"/>
  <c r="D45" i="4"/>
  <c r="E45" i="4"/>
  <c r="D62" i="4"/>
  <c r="E62" i="4"/>
  <c r="E50" i="4"/>
  <c r="D50" i="4"/>
  <c r="E181" i="4"/>
  <c r="D181" i="4"/>
  <c r="D138" i="4"/>
  <c r="E138" i="4"/>
  <c r="E64" i="4"/>
  <c r="D64" i="4"/>
  <c r="D211" i="4"/>
  <c r="E211" i="4"/>
  <c r="E41" i="4"/>
  <c r="D41" i="4"/>
  <c r="E88" i="4"/>
  <c r="D88" i="4"/>
  <c r="E126" i="4"/>
  <c r="D126" i="4"/>
  <c r="D194" i="4"/>
  <c r="E194" i="4"/>
  <c r="D109" i="4"/>
  <c r="E109" i="4"/>
  <c r="E82" i="4"/>
  <c r="D82" i="4"/>
  <c r="E184" i="4"/>
  <c r="D184" i="4"/>
  <c r="D43" i="4"/>
  <c r="E43" i="4"/>
  <c r="D153" i="4"/>
  <c r="E153" i="4"/>
  <c r="D169" i="4"/>
  <c r="E169" i="4"/>
  <c r="D125" i="4"/>
  <c r="E125" i="4"/>
  <c r="E73" i="4"/>
  <c r="D73" i="4"/>
  <c r="D75" i="4"/>
  <c r="E75" i="4"/>
  <c r="E111" i="4"/>
  <c r="D111" i="4"/>
  <c r="E149" i="4"/>
  <c r="D149" i="4"/>
  <c r="D97" i="4"/>
  <c r="E97" i="4"/>
  <c r="E174" i="4"/>
  <c r="D174" i="4"/>
  <c r="D218" i="4"/>
  <c r="E218" i="4"/>
  <c r="E137" i="4"/>
  <c r="D137" i="4"/>
  <c r="E115" i="4"/>
  <c r="D115" i="4"/>
  <c r="D122" i="4"/>
  <c r="E122" i="4"/>
  <c r="E192" i="4"/>
  <c r="D192" i="4"/>
  <c r="D187" i="4"/>
  <c r="E187" i="4"/>
  <c r="D215" i="4"/>
  <c r="E215" i="4"/>
  <c r="E156" i="4"/>
  <c r="D156" i="4"/>
  <c r="E208" i="4"/>
  <c r="D208" i="4"/>
  <c r="E201" i="4"/>
  <c r="D201" i="4"/>
  <c r="E198" i="4"/>
  <c r="D198" i="4"/>
  <c r="E141" i="4"/>
  <c r="D141" i="4"/>
  <c r="E190" i="4"/>
  <c r="D190" i="4"/>
  <c r="D65" i="4"/>
  <c r="E65" i="4"/>
  <c r="E179" i="4"/>
  <c r="D179" i="4"/>
  <c r="D193" i="4"/>
  <c r="E193" i="4"/>
  <c r="E60" i="4"/>
  <c r="D60" i="4"/>
  <c r="D212" i="4"/>
  <c r="E212" i="4"/>
  <c r="E170" i="4"/>
  <c r="D170" i="4"/>
  <c r="E158" i="4"/>
  <c r="D158" i="4"/>
  <c r="D135" i="4"/>
  <c r="E135" i="4"/>
  <c r="D164" i="4"/>
  <c r="E164" i="4"/>
  <c r="D87" i="4"/>
  <c r="E87" i="4"/>
  <c r="D112" i="4"/>
  <c r="E112" i="4"/>
  <c r="D92" i="4"/>
  <c r="E92" i="4"/>
  <c r="E49" i="4"/>
  <c r="D49" i="4"/>
</calcChain>
</file>

<file path=xl/sharedStrings.xml><?xml version="1.0" encoding="utf-8"?>
<sst xmlns="http://schemas.openxmlformats.org/spreadsheetml/2006/main" count="82" uniqueCount="74">
  <si>
    <t>°</t>
  </si>
  <si>
    <t>n</t>
  </si>
  <si>
    <t>FWHM</t>
  </si>
  <si>
    <t>I0 / Phi</t>
  </si>
  <si>
    <t>FW0.1M</t>
  </si>
  <si>
    <t>cd/lm</t>
  </si>
  <si>
    <r>
      <t>cos</t>
    </r>
    <r>
      <rPr>
        <vertAlign val="superscript"/>
        <sz val="28"/>
        <color theme="1"/>
        <rFont val="Calibri"/>
        <family val="2"/>
        <scheme val="minor"/>
      </rPr>
      <t>n</t>
    </r>
    <r>
      <rPr>
        <sz val="28"/>
        <color theme="1"/>
        <rFont val="Calibri"/>
        <family val="2"/>
        <scheme val="minor"/>
      </rPr>
      <t xml:space="preserve"> calculator</t>
    </r>
  </si>
  <si>
    <r>
      <t>I prefer cos</t>
    </r>
    <r>
      <rPr>
        <vertAlign val="super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over Gaussian distributions for several reasons:</t>
    </r>
  </si>
  <si>
    <t>a) zero at 90°, even for wide beams</t>
  </si>
  <si>
    <t>b) easy to integrate analytically</t>
  </si>
  <si>
    <t>c) simple relation between peak intensity and flux</t>
  </si>
  <si>
    <t>Input is yellow</t>
  </si>
  <si>
    <t>Output is green</t>
  </si>
  <si>
    <t>This software is public domain, provided as-is without any warranty, under the Unlicense. See https://unlicense.org</t>
  </si>
  <si>
    <t>cos</t>
  </si>
  <si>
    <t>Main (from n)</t>
  </si>
  <si>
    <t>From FWHM</t>
  </si>
  <si>
    <t>From I0/phi</t>
  </si>
  <si>
    <t>Comments are welcome: Please send to the author, Julius Muschaweck, julius@jmoptics.de</t>
  </si>
  <si>
    <r>
      <t>This worksheet is intended to make cos</t>
    </r>
    <r>
      <rPr>
        <vertAlign val="super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easy to use for you, the optical designers.</t>
    </r>
  </si>
  <si>
    <r>
      <t>Beams for illumination can often be modelled quite well using a cos</t>
    </r>
    <r>
      <rPr>
        <vertAlign val="super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(alpha) distribution.</t>
    </r>
  </si>
  <si>
    <t>alpha</t>
  </si>
  <si>
    <t>## LightTools (R) apodization file, created from JMO's cos^n calculator</t>
  </si>
  <si>
    <t>## using</t>
  </si>
  <si>
    <t>##</t>
  </si>
  <si>
    <t>XDim</t>
  </si>
  <si>
    <t>YDim</t>
  </si>
  <si>
    <t>minXbound</t>
  </si>
  <si>
    <t>minYbound</t>
  </si>
  <si>
    <t>maxXbound</t>
  </si>
  <si>
    <t>maxYbound</t>
  </si>
  <si>
    <t>SPHEREMESH:</t>
  </si>
  <si>
    <t>Mesh cell values</t>
  </si>
  <si>
    <t>LightTools apodization helper</t>
  </si>
  <si>
    <t>cos^(n+1)</t>
  </si>
  <si>
    <t>analytical value for 1° interval</t>
  </si>
  <si>
    <t>Here is also the "encircled energy" plot: how much relative flux is contained in a cone?</t>
  </si>
  <si>
    <t>The formula is simply Phi_rel(alpha) = 1 - (cos(alpha))^(n+1)</t>
  </si>
  <si>
    <t>encircled energy helper</t>
  </si>
  <si>
    <t>half width half max helper</t>
  </si>
  <si>
    <t>(n is the "main value" in cell B15).</t>
  </si>
  <si>
    <t>You also see that for large n / narrow beams, about 50% of flux is within the FWHM intensity</t>
  </si>
  <si>
    <t xml:space="preserve">-- another nice feature of the cos^n distribution </t>
  </si>
  <si>
    <t xml:space="preserve">LightTools Slice merit function helper for </t>
  </si>
  <si>
    <t>Angle</t>
  </si>
  <si>
    <t>1. Set the intensity slices like this:</t>
  </si>
  <si>
    <t>Full Sphere</t>
  </si>
  <si>
    <t>Max. Angle 90°</t>
  </si>
  <si>
    <t>Bin resolution: 1°</t>
  </si>
  <si>
    <t>Symmetry: Rotational</t>
  </si>
  <si>
    <t>2. Create a Slice Merit Function:</t>
  </si>
  <si>
    <t>Right click on the slices</t>
  </si>
  <si>
    <t>3. In the new Slice Merit function:</t>
  </si>
  <si>
    <t>Select  the Slice Data tab</t>
  </si>
  <si>
    <t>Select "Target" as Data to View</t>
  </si>
  <si>
    <t>Select the first field at -90°</t>
  </si>
  <si>
    <t>Copy and paste the content of</t>
  </si>
  <si>
    <t>the green fields below.</t>
  </si>
  <si>
    <t>(this is the value in cell cosn!B15)</t>
  </si>
  <si>
    <t>Slice values</t>
  </si>
  <si>
    <t xml:space="preserve">direct cos^n </t>
  </si>
  <si>
    <t>difference</t>
  </si>
  <si>
    <t>ratio</t>
  </si>
  <si>
    <t>In LightTools, cos^n distributions are now available both for scattering surfaces</t>
  </si>
  <si>
    <t>and as source apodization.</t>
  </si>
  <si>
    <t xml:space="preserve">If, however, cos^n is your target distribution in an optimization, that is not </t>
  </si>
  <si>
    <t>available natively. In the next tab, "LightTools slice merit function", I provide the correct</t>
  </si>
  <si>
    <t>values for you, with instructions on how to apply them to a LightTools model.</t>
  </si>
  <si>
    <t xml:space="preserve">There is a subtle issue with using cos^n for slices: A slice value for, say, 46°, is NOT exactly </t>
  </si>
  <si>
    <t>cos(46°)^n. It is the integral of cos(alpha)^n over the slice angle interval on which 46° is centered.</t>
  </si>
  <si>
    <t>For 1° slice resolution, this integral is:</t>
  </si>
  <si>
    <t xml:space="preserve">The difference is only appreciable for large n values / narrow beams, and even there it </t>
  </si>
  <si>
    <t>amounts to only a few percent, but if something is easy to get fully correct, let's do it.</t>
  </si>
  <si>
    <t>Helper tables to compute data for plots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</si>
</sst>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vertAlign val="superscript"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/>
      <top/>
      <bottom style="thick">
        <color rgb="FF7030A0"/>
      </bottom>
      <diagonal/>
    </border>
    <border>
      <left style="thick">
        <color rgb="FF7030A0"/>
      </left>
      <right style="thick">
        <color rgb="FF00B050"/>
      </right>
      <top style="thick">
        <color rgb="FF7030A0"/>
      </top>
      <bottom style="thick">
        <color rgb="FF7030A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7030A0"/>
      </right>
      <top/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0" fillId="2" borderId="0" xfId="0" applyFill="1"/>
    <xf numFmtId="0" fontId="0" fillId="3" borderId="0" xfId="0" applyFill="1"/>
    <xf numFmtId="2" fontId="0" fillId="2" borderId="0" xfId="0" applyNumberFormat="1" applyFill="1"/>
    <xf numFmtId="165" fontId="0" fillId="2" borderId="0" xfId="0" applyNumberFormat="1" applyFill="1"/>
    <xf numFmtId="2" fontId="0" fillId="3" borderId="0" xfId="0" applyNumberFormat="1" applyFill="1"/>
    <xf numFmtId="165" fontId="0" fillId="3" borderId="0" xfId="0" applyNumberFormat="1" applyFill="1"/>
    <xf numFmtId="0" fontId="7" fillId="0" borderId="0" xfId="2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2" fontId="2" fillId="0" borderId="0" xfId="0" applyNumberFormat="1" applyFont="1"/>
    <xf numFmtId="2" fontId="0" fillId="0" borderId="0" xfId="1" applyNumberFormat="1" applyFont="1"/>
    <xf numFmtId="2" fontId="8" fillId="0" borderId="0" xfId="0" applyNumberFormat="1" applyFont="1"/>
    <xf numFmtId="2" fontId="9" fillId="0" borderId="0" xfId="0" applyNumberFormat="1" applyFont="1"/>
    <xf numFmtId="2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0" fontId="10" fillId="0" borderId="0" xfId="0" applyFont="1"/>
    <xf numFmtId="0" fontId="0" fillId="4" borderId="0" xfId="0" applyFill="1"/>
    <xf numFmtId="0" fontId="11" fillId="0" borderId="0" xfId="0" applyFo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cos^n</a:t>
            </a:r>
            <a:r>
              <a:rPr lang="de-DE" baseline="0"/>
              <a:t> distributions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cosn!$N$3</c:f>
              <c:strCache>
                <c:ptCount val="1"/>
                <c:pt idx="0">
                  <c:v>cos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cosn!$I$4:$I$184</c:f>
              <c:numCache>
                <c:formatCode>General</c:formatCode>
                <c:ptCount val="181"/>
                <c:pt idx="0">
                  <c:v>-90</c:v>
                </c:pt>
                <c:pt idx="1">
                  <c:v>-89</c:v>
                </c:pt>
                <c:pt idx="2">
                  <c:v>-88</c:v>
                </c:pt>
                <c:pt idx="3">
                  <c:v>-87</c:v>
                </c:pt>
                <c:pt idx="4">
                  <c:v>-86</c:v>
                </c:pt>
                <c:pt idx="5">
                  <c:v>-85</c:v>
                </c:pt>
                <c:pt idx="6">
                  <c:v>-84</c:v>
                </c:pt>
                <c:pt idx="7">
                  <c:v>-83</c:v>
                </c:pt>
                <c:pt idx="8">
                  <c:v>-82</c:v>
                </c:pt>
                <c:pt idx="9">
                  <c:v>-81</c:v>
                </c:pt>
                <c:pt idx="10">
                  <c:v>-80</c:v>
                </c:pt>
                <c:pt idx="11">
                  <c:v>-79</c:v>
                </c:pt>
                <c:pt idx="12">
                  <c:v>-78</c:v>
                </c:pt>
                <c:pt idx="13">
                  <c:v>-77</c:v>
                </c:pt>
                <c:pt idx="14">
                  <c:v>-76</c:v>
                </c:pt>
                <c:pt idx="15">
                  <c:v>-75</c:v>
                </c:pt>
                <c:pt idx="16">
                  <c:v>-74</c:v>
                </c:pt>
                <c:pt idx="17">
                  <c:v>-73</c:v>
                </c:pt>
                <c:pt idx="18">
                  <c:v>-72</c:v>
                </c:pt>
                <c:pt idx="19">
                  <c:v>-71</c:v>
                </c:pt>
                <c:pt idx="20">
                  <c:v>-70</c:v>
                </c:pt>
                <c:pt idx="21">
                  <c:v>-69</c:v>
                </c:pt>
                <c:pt idx="22">
                  <c:v>-68</c:v>
                </c:pt>
                <c:pt idx="23">
                  <c:v>-67</c:v>
                </c:pt>
                <c:pt idx="24">
                  <c:v>-66</c:v>
                </c:pt>
                <c:pt idx="25">
                  <c:v>-65</c:v>
                </c:pt>
                <c:pt idx="26">
                  <c:v>-64</c:v>
                </c:pt>
                <c:pt idx="27">
                  <c:v>-63</c:v>
                </c:pt>
                <c:pt idx="28">
                  <c:v>-62</c:v>
                </c:pt>
                <c:pt idx="29">
                  <c:v>-61</c:v>
                </c:pt>
                <c:pt idx="30">
                  <c:v>-60</c:v>
                </c:pt>
                <c:pt idx="31">
                  <c:v>-59</c:v>
                </c:pt>
                <c:pt idx="32">
                  <c:v>-58</c:v>
                </c:pt>
                <c:pt idx="33">
                  <c:v>-57</c:v>
                </c:pt>
                <c:pt idx="34">
                  <c:v>-56</c:v>
                </c:pt>
                <c:pt idx="35">
                  <c:v>-55</c:v>
                </c:pt>
                <c:pt idx="36">
                  <c:v>-54</c:v>
                </c:pt>
                <c:pt idx="37">
                  <c:v>-53</c:v>
                </c:pt>
                <c:pt idx="38">
                  <c:v>-52</c:v>
                </c:pt>
                <c:pt idx="39">
                  <c:v>-51</c:v>
                </c:pt>
                <c:pt idx="40">
                  <c:v>-50</c:v>
                </c:pt>
                <c:pt idx="41">
                  <c:v>-49</c:v>
                </c:pt>
                <c:pt idx="42">
                  <c:v>-48</c:v>
                </c:pt>
                <c:pt idx="43">
                  <c:v>-47</c:v>
                </c:pt>
                <c:pt idx="44">
                  <c:v>-46</c:v>
                </c:pt>
                <c:pt idx="45">
                  <c:v>-45</c:v>
                </c:pt>
                <c:pt idx="46">
                  <c:v>-44</c:v>
                </c:pt>
                <c:pt idx="47">
                  <c:v>-43</c:v>
                </c:pt>
                <c:pt idx="48">
                  <c:v>-42</c:v>
                </c:pt>
                <c:pt idx="49">
                  <c:v>-41</c:v>
                </c:pt>
                <c:pt idx="50">
                  <c:v>-40</c:v>
                </c:pt>
                <c:pt idx="51">
                  <c:v>-39</c:v>
                </c:pt>
                <c:pt idx="52">
                  <c:v>-38</c:v>
                </c:pt>
                <c:pt idx="53">
                  <c:v>-37</c:v>
                </c:pt>
                <c:pt idx="54">
                  <c:v>-36</c:v>
                </c:pt>
                <c:pt idx="55">
                  <c:v>-35</c:v>
                </c:pt>
                <c:pt idx="56">
                  <c:v>-34</c:v>
                </c:pt>
                <c:pt idx="57">
                  <c:v>-33</c:v>
                </c:pt>
                <c:pt idx="58">
                  <c:v>-32</c:v>
                </c:pt>
                <c:pt idx="59">
                  <c:v>-31</c:v>
                </c:pt>
                <c:pt idx="60">
                  <c:v>-30</c:v>
                </c:pt>
                <c:pt idx="61">
                  <c:v>-29</c:v>
                </c:pt>
                <c:pt idx="62">
                  <c:v>-28</c:v>
                </c:pt>
                <c:pt idx="63">
                  <c:v>-27</c:v>
                </c:pt>
                <c:pt idx="64">
                  <c:v>-26</c:v>
                </c:pt>
                <c:pt idx="65">
                  <c:v>-25</c:v>
                </c:pt>
                <c:pt idx="66">
                  <c:v>-24</c:v>
                </c:pt>
                <c:pt idx="67">
                  <c:v>-23</c:v>
                </c:pt>
                <c:pt idx="68">
                  <c:v>-22</c:v>
                </c:pt>
                <c:pt idx="69">
                  <c:v>-21</c:v>
                </c:pt>
                <c:pt idx="70">
                  <c:v>-20</c:v>
                </c:pt>
                <c:pt idx="71">
                  <c:v>-19</c:v>
                </c:pt>
                <c:pt idx="72">
                  <c:v>-18</c:v>
                </c:pt>
                <c:pt idx="73">
                  <c:v>-17</c:v>
                </c:pt>
                <c:pt idx="74">
                  <c:v>-16</c:v>
                </c:pt>
                <c:pt idx="75">
                  <c:v>-15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-11</c:v>
                </c:pt>
                <c:pt idx="80">
                  <c:v>-10</c:v>
                </c:pt>
                <c:pt idx="81">
                  <c:v>-9</c:v>
                </c:pt>
                <c:pt idx="82">
                  <c:v>-8</c:v>
                </c:pt>
                <c:pt idx="83">
                  <c:v>-7</c:v>
                </c:pt>
                <c:pt idx="84">
                  <c:v>-6</c:v>
                </c:pt>
                <c:pt idx="85">
                  <c:v>-5</c:v>
                </c:pt>
                <c:pt idx="86">
                  <c:v>-4</c:v>
                </c:pt>
                <c:pt idx="87">
                  <c:v>-3</c:v>
                </c:pt>
                <c:pt idx="88">
                  <c:v>-2</c:v>
                </c:pt>
                <c:pt idx="89">
                  <c:v>-1</c:v>
                </c:pt>
                <c:pt idx="90">
                  <c:v>0</c:v>
                </c:pt>
                <c:pt idx="91">
                  <c:v>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13</c:v>
                </c:pt>
                <c:pt idx="104">
                  <c:v>14</c:v>
                </c:pt>
                <c:pt idx="105">
                  <c:v>15</c:v>
                </c:pt>
                <c:pt idx="106">
                  <c:v>16</c:v>
                </c:pt>
                <c:pt idx="107">
                  <c:v>17</c:v>
                </c:pt>
                <c:pt idx="108">
                  <c:v>18</c:v>
                </c:pt>
                <c:pt idx="109">
                  <c:v>19</c:v>
                </c:pt>
                <c:pt idx="110">
                  <c:v>20</c:v>
                </c:pt>
                <c:pt idx="111">
                  <c:v>21</c:v>
                </c:pt>
                <c:pt idx="112">
                  <c:v>22</c:v>
                </c:pt>
                <c:pt idx="113">
                  <c:v>23</c:v>
                </c:pt>
                <c:pt idx="114">
                  <c:v>24</c:v>
                </c:pt>
                <c:pt idx="115">
                  <c:v>25</c:v>
                </c:pt>
                <c:pt idx="116">
                  <c:v>26</c:v>
                </c:pt>
                <c:pt idx="117">
                  <c:v>27</c:v>
                </c:pt>
                <c:pt idx="118">
                  <c:v>28</c:v>
                </c:pt>
                <c:pt idx="119">
                  <c:v>29</c:v>
                </c:pt>
                <c:pt idx="120">
                  <c:v>30</c:v>
                </c:pt>
                <c:pt idx="121">
                  <c:v>31</c:v>
                </c:pt>
                <c:pt idx="122">
                  <c:v>32</c:v>
                </c:pt>
                <c:pt idx="123">
                  <c:v>33</c:v>
                </c:pt>
                <c:pt idx="124">
                  <c:v>34</c:v>
                </c:pt>
                <c:pt idx="125">
                  <c:v>35</c:v>
                </c:pt>
                <c:pt idx="126">
                  <c:v>36</c:v>
                </c:pt>
                <c:pt idx="127">
                  <c:v>37</c:v>
                </c:pt>
                <c:pt idx="128">
                  <c:v>38</c:v>
                </c:pt>
                <c:pt idx="129">
                  <c:v>39</c:v>
                </c:pt>
                <c:pt idx="130">
                  <c:v>40</c:v>
                </c:pt>
                <c:pt idx="131">
                  <c:v>41</c:v>
                </c:pt>
                <c:pt idx="132">
                  <c:v>42</c:v>
                </c:pt>
                <c:pt idx="133">
                  <c:v>43</c:v>
                </c:pt>
                <c:pt idx="134">
                  <c:v>44</c:v>
                </c:pt>
                <c:pt idx="135">
                  <c:v>45</c:v>
                </c:pt>
                <c:pt idx="136">
                  <c:v>46</c:v>
                </c:pt>
                <c:pt idx="137">
                  <c:v>47</c:v>
                </c:pt>
                <c:pt idx="138">
                  <c:v>48</c:v>
                </c:pt>
                <c:pt idx="139">
                  <c:v>49</c:v>
                </c:pt>
                <c:pt idx="140">
                  <c:v>50</c:v>
                </c:pt>
                <c:pt idx="141">
                  <c:v>51</c:v>
                </c:pt>
                <c:pt idx="142">
                  <c:v>52</c:v>
                </c:pt>
                <c:pt idx="143">
                  <c:v>53</c:v>
                </c:pt>
                <c:pt idx="144">
                  <c:v>54</c:v>
                </c:pt>
                <c:pt idx="145">
                  <c:v>55</c:v>
                </c:pt>
                <c:pt idx="146">
                  <c:v>56</c:v>
                </c:pt>
                <c:pt idx="147">
                  <c:v>57</c:v>
                </c:pt>
                <c:pt idx="148">
                  <c:v>58</c:v>
                </c:pt>
                <c:pt idx="149">
                  <c:v>59</c:v>
                </c:pt>
                <c:pt idx="150">
                  <c:v>60</c:v>
                </c:pt>
                <c:pt idx="151">
                  <c:v>61</c:v>
                </c:pt>
                <c:pt idx="152">
                  <c:v>62</c:v>
                </c:pt>
                <c:pt idx="153">
                  <c:v>63</c:v>
                </c:pt>
                <c:pt idx="154">
                  <c:v>64</c:v>
                </c:pt>
                <c:pt idx="155">
                  <c:v>65</c:v>
                </c:pt>
                <c:pt idx="156">
                  <c:v>66</c:v>
                </c:pt>
                <c:pt idx="157">
                  <c:v>67</c:v>
                </c:pt>
                <c:pt idx="158">
                  <c:v>68</c:v>
                </c:pt>
                <c:pt idx="159">
                  <c:v>69</c:v>
                </c:pt>
                <c:pt idx="160">
                  <c:v>70</c:v>
                </c:pt>
                <c:pt idx="161">
                  <c:v>71</c:v>
                </c:pt>
                <c:pt idx="162">
                  <c:v>72</c:v>
                </c:pt>
                <c:pt idx="163">
                  <c:v>73</c:v>
                </c:pt>
                <c:pt idx="164">
                  <c:v>74</c:v>
                </c:pt>
                <c:pt idx="165">
                  <c:v>75</c:v>
                </c:pt>
                <c:pt idx="166">
                  <c:v>76</c:v>
                </c:pt>
                <c:pt idx="167">
                  <c:v>77</c:v>
                </c:pt>
                <c:pt idx="168">
                  <c:v>78</c:v>
                </c:pt>
                <c:pt idx="169">
                  <c:v>79</c:v>
                </c:pt>
                <c:pt idx="170">
                  <c:v>80</c:v>
                </c:pt>
                <c:pt idx="171">
                  <c:v>81</c:v>
                </c:pt>
                <c:pt idx="172">
                  <c:v>82</c:v>
                </c:pt>
                <c:pt idx="173">
                  <c:v>83</c:v>
                </c:pt>
                <c:pt idx="174">
                  <c:v>84</c:v>
                </c:pt>
                <c:pt idx="175">
                  <c:v>85</c:v>
                </c:pt>
                <c:pt idx="176">
                  <c:v>86</c:v>
                </c:pt>
                <c:pt idx="177">
                  <c:v>87</c:v>
                </c:pt>
                <c:pt idx="178">
                  <c:v>88</c:v>
                </c:pt>
                <c:pt idx="179">
                  <c:v>89</c:v>
                </c:pt>
                <c:pt idx="180">
                  <c:v>90</c:v>
                </c:pt>
              </c:numCache>
            </c:numRef>
          </c:xVal>
          <c:yVal>
            <c:numRef>
              <c:f>cosn!$N$4:$N$184</c:f>
              <c:numCache>
                <c:formatCode>0.00</c:formatCode>
                <c:ptCount val="181"/>
                <c:pt idx="0">
                  <c:v>6.1257422745431001E-17</c:v>
                </c:pt>
                <c:pt idx="1">
                  <c:v>1.7452406437283376E-2</c:v>
                </c:pt>
                <c:pt idx="2">
                  <c:v>3.489949670250108E-2</c:v>
                </c:pt>
                <c:pt idx="3">
                  <c:v>5.2335956242943966E-2</c:v>
                </c:pt>
                <c:pt idx="4">
                  <c:v>6.9756473744125455E-2</c:v>
                </c:pt>
                <c:pt idx="5">
                  <c:v>8.7155742747658138E-2</c:v>
                </c:pt>
                <c:pt idx="6">
                  <c:v>0.10452846326765346</c:v>
                </c:pt>
                <c:pt idx="7">
                  <c:v>0.12186934340514749</c:v>
                </c:pt>
                <c:pt idx="8">
                  <c:v>0.13917310096006569</c:v>
                </c:pt>
                <c:pt idx="9">
                  <c:v>0.15643446504023092</c:v>
                </c:pt>
                <c:pt idx="10">
                  <c:v>0.17364817766693041</c:v>
                </c:pt>
                <c:pt idx="11">
                  <c:v>0.19080899537654492</c:v>
                </c:pt>
                <c:pt idx="12">
                  <c:v>0.20791169081775945</c:v>
                </c:pt>
                <c:pt idx="13">
                  <c:v>0.22495105434386492</c:v>
                </c:pt>
                <c:pt idx="14">
                  <c:v>0.2419218955996679</c:v>
                </c:pt>
                <c:pt idx="15">
                  <c:v>0.25881904510252074</c:v>
                </c:pt>
                <c:pt idx="16">
                  <c:v>0.27563735581699916</c:v>
                </c:pt>
                <c:pt idx="17">
                  <c:v>0.29237170472273677</c:v>
                </c:pt>
                <c:pt idx="18">
                  <c:v>0.30901699437494745</c:v>
                </c:pt>
                <c:pt idx="19">
                  <c:v>0.32556815445715676</c:v>
                </c:pt>
                <c:pt idx="20">
                  <c:v>0.34202014332566882</c:v>
                </c:pt>
                <c:pt idx="21">
                  <c:v>0.35836794954530038</c:v>
                </c:pt>
                <c:pt idx="22">
                  <c:v>0.37460659341591196</c:v>
                </c:pt>
                <c:pt idx="23">
                  <c:v>0.39073112848927394</c:v>
                </c:pt>
                <c:pt idx="24">
                  <c:v>0.40673664307580021</c:v>
                </c:pt>
                <c:pt idx="25">
                  <c:v>0.42261826174069944</c:v>
                </c:pt>
                <c:pt idx="26">
                  <c:v>0.43837114678907746</c:v>
                </c:pt>
                <c:pt idx="27">
                  <c:v>0.4539904997395468</c:v>
                </c:pt>
                <c:pt idx="28">
                  <c:v>0.46947156278589086</c:v>
                </c:pt>
                <c:pt idx="29">
                  <c:v>0.48480962024633711</c:v>
                </c:pt>
                <c:pt idx="30">
                  <c:v>0.50000000000000011</c:v>
                </c:pt>
                <c:pt idx="31">
                  <c:v>0.51503807491005438</c:v>
                </c:pt>
                <c:pt idx="32">
                  <c:v>0.5299192642332049</c:v>
                </c:pt>
                <c:pt idx="33">
                  <c:v>0.5446390350150272</c:v>
                </c:pt>
                <c:pt idx="34">
                  <c:v>0.55919290347074679</c:v>
                </c:pt>
                <c:pt idx="35">
                  <c:v>0.57357643635104616</c:v>
                </c:pt>
                <c:pt idx="36">
                  <c:v>0.58778525229247314</c:v>
                </c:pt>
                <c:pt idx="37">
                  <c:v>0.60181502315204838</c:v>
                </c:pt>
                <c:pt idx="38">
                  <c:v>0.61566147532565829</c:v>
                </c:pt>
                <c:pt idx="39">
                  <c:v>0.6293203910498375</c:v>
                </c:pt>
                <c:pt idx="40">
                  <c:v>0.64278760968653936</c:v>
                </c:pt>
                <c:pt idx="41">
                  <c:v>0.65605902899050728</c:v>
                </c:pt>
                <c:pt idx="42">
                  <c:v>0.66913060635885824</c:v>
                </c:pt>
                <c:pt idx="43">
                  <c:v>0.68199836006249848</c:v>
                </c:pt>
                <c:pt idx="44">
                  <c:v>0.69465837045899737</c:v>
                </c:pt>
                <c:pt idx="45">
                  <c:v>0.70710678118654757</c:v>
                </c:pt>
                <c:pt idx="46">
                  <c:v>0.71933980033865119</c:v>
                </c:pt>
                <c:pt idx="47">
                  <c:v>0.73135370161917057</c:v>
                </c:pt>
                <c:pt idx="48">
                  <c:v>0.74314482547739424</c:v>
                </c:pt>
                <c:pt idx="49">
                  <c:v>0.75470958022277213</c:v>
                </c:pt>
                <c:pt idx="50">
                  <c:v>0.76604444311897801</c:v>
                </c:pt>
                <c:pt idx="51">
                  <c:v>0.7771459614569709</c:v>
                </c:pt>
                <c:pt idx="52">
                  <c:v>0.78801075360672201</c:v>
                </c:pt>
                <c:pt idx="53">
                  <c:v>0.79863551004729283</c:v>
                </c:pt>
                <c:pt idx="54">
                  <c:v>0.80901699437494745</c:v>
                </c:pt>
                <c:pt idx="55">
                  <c:v>0.8191520442889918</c:v>
                </c:pt>
                <c:pt idx="56">
                  <c:v>0.82903757255504162</c:v>
                </c:pt>
                <c:pt idx="57">
                  <c:v>0.83867056794542405</c:v>
                </c:pt>
                <c:pt idx="58">
                  <c:v>0.84804809615642596</c:v>
                </c:pt>
                <c:pt idx="59">
                  <c:v>0.85716730070211233</c:v>
                </c:pt>
                <c:pt idx="60">
                  <c:v>0.86602540378443871</c:v>
                </c:pt>
                <c:pt idx="61">
                  <c:v>0.87461970713939574</c:v>
                </c:pt>
                <c:pt idx="62">
                  <c:v>0.88294759285892699</c:v>
                </c:pt>
                <c:pt idx="63">
                  <c:v>0.8910065241883679</c:v>
                </c:pt>
                <c:pt idx="64">
                  <c:v>0.89879404629916704</c:v>
                </c:pt>
                <c:pt idx="65">
                  <c:v>0.90630778703664994</c:v>
                </c:pt>
                <c:pt idx="66">
                  <c:v>0.91354545764260087</c:v>
                </c:pt>
                <c:pt idx="67">
                  <c:v>0.92050485345244037</c:v>
                </c:pt>
                <c:pt idx="68">
                  <c:v>0.92718385456678742</c:v>
                </c:pt>
                <c:pt idx="69">
                  <c:v>0.93358042649720174</c:v>
                </c:pt>
                <c:pt idx="70">
                  <c:v>0.93969262078590843</c:v>
                </c:pt>
                <c:pt idx="71">
                  <c:v>0.94551857559931685</c:v>
                </c:pt>
                <c:pt idx="72">
                  <c:v>0.95105651629515353</c:v>
                </c:pt>
                <c:pt idx="73">
                  <c:v>0.95630475596303544</c:v>
                </c:pt>
                <c:pt idx="74">
                  <c:v>0.96126169593831889</c:v>
                </c:pt>
                <c:pt idx="75">
                  <c:v>0.96592582628906831</c:v>
                </c:pt>
                <c:pt idx="76">
                  <c:v>0.97029572627599647</c:v>
                </c:pt>
                <c:pt idx="77">
                  <c:v>0.97437006478523525</c:v>
                </c:pt>
                <c:pt idx="78">
                  <c:v>0.97814760073380569</c:v>
                </c:pt>
                <c:pt idx="79">
                  <c:v>0.98162718344766398</c:v>
                </c:pt>
                <c:pt idx="80">
                  <c:v>0.98480775301220802</c:v>
                </c:pt>
                <c:pt idx="81">
                  <c:v>0.98768834059513777</c:v>
                </c:pt>
                <c:pt idx="82">
                  <c:v>0.99026806874157036</c:v>
                </c:pt>
                <c:pt idx="83">
                  <c:v>0.99254615164132198</c:v>
                </c:pt>
                <c:pt idx="84">
                  <c:v>0.99452189536827329</c:v>
                </c:pt>
                <c:pt idx="85">
                  <c:v>0.99619469809174555</c:v>
                </c:pt>
                <c:pt idx="86">
                  <c:v>0.9975640502598242</c:v>
                </c:pt>
                <c:pt idx="87">
                  <c:v>0.99862953475457383</c:v>
                </c:pt>
                <c:pt idx="88">
                  <c:v>0.99939082701909576</c:v>
                </c:pt>
                <c:pt idx="89">
                  <c:v>0.99984769515639127</c:v>
                </c:pt>
                <c:pt idx="90">
                  <c:v>1</c:v>
                </c:pt>
                <c:pt idx="91">
                  <c:v>0.99984769515639127</c:v>
                </c:pt>
                <c:pt idx="92">
                  <c:v>0.99939082701909576</c:v>
                </c:pt>
                <c:pt idx="93">
                  <c:v>0.99862953475457383</c:v>
                </c:pt>
                <c:pt idx="94">
                  <c:v>0.9975640502598242</c:v>
                </c:pt>
                <c:pt idx="95">
                  <c:v>0.99619469809174555</c:v>
                </c:pt>
                <c:pt idx="96">
                  <c:v>0.99452189536827329</c:v>
                </c:pt>
                <c:pt idx="97">
                  <c:v>0.99254615164132198</c:v>
                </c:pt>
                <c:pt idx="98">
                  <c:v>0.99026806874157036</c:v>
                </c:pt>
                <c:pt idx="99">
                  <c:v>0.98768834059513777</c:v>
                </c:pt>
                <c:pt idx="100">
                  <c:v>0.98480775301220802</c:v>
                </c:pt>
                <c:pt idx="101">
                  <c:v>0.98162718344766398</c:v>
                </c:pt>
                <c:pt idx="102">
                  <c:v>0.97814760073380569</c:v>
                </c:pt>
                <c:pt idx="103">
                  <c:v>0.97437006478523525</c:v>
                </c:pt>
                <c:pt idx="104">
                  <c:v>0.97029572627599647</c:v>
                </c:pt>
                <c:pt idx="105">
                  <c:v>0.96592582628906831</c:v>
                </c:pt>
                <c:pt idx="106">
                  <c:v>0.96126169593831889</c:v>
                </c:pt>
                <c:pt idx="107">
                  <c:v>0.95630475596303544</c:v>
                </c:pt>
                <c:pt idx="108">
                  <c:v>0.95105651629515353</c:v>
                </c:pt>
                <c:pt idx="109">
                  <c:v>0.94551857559931685</c:v>
                </c:pt>
                <c:pt idx="110">
                  <c:v>0.93969262078590843</c:v>
                </c:pt>
                <c:pt idx="111">
                  <c:v>0.93358042649720174</c:v>
                </c:pt>
                <c:pt idx="112">
                  <c:v>0.92718385456678742</c:v>
                </c:pt>
                <c:pt idx="113">
                  <c:v>0.92050485345244037</c:v>
                </c:pt>
                <c:pt idx="114">
                  <c:v>0.91354545764260087</c:v>
                </c:pt>
                <c:pt idx="115">
                  <c:v>0.90630778703664994</c:v>
                </c:pt>
                <c:pt idx="116">
                  <c:v>0.89879404629916704</c:v>
                </c:pt>
                <c:pt idx="117">
                  <c:v>0.8910065241883679</c:v>
                </c:pt>
                <c:pt idx="118">
                  <c:v>0.88294759285892699</c:v>
                </c:pt>
                <c:pt idx="119">
                  <c:v>0.87461970713939574</c:v>
                </c:pt>
                <c:pt idx="120">
                  <c:v>0.86602540378443871</c:v>
                </c:pt>
                <c:pt idx="121">
                  <c:v>0.85716730070211233</c:v>
                </c:pt>
                <c:pt idx="122">
                  <c:v>0.84804809615642596</c:v>
                </c:pt>
                <c:pt idx="123">
                  <c:v>0.83867056794542405</c:v>
                </c:pt>
                <c:pt idx="124">
                  <c:v>0.82903757255504162</c:v>
                </c:pt>
                <c:pt idx="125">
                  <c:v>0.8191520442889918</c:v>
                </c:pt>
                <c:pt idx="126">
                  <c:v>0.80901699437494745</c:v>
                </c:pt>
                <c:pt idx="127">
                  <c:v>0.79863551004729283</c:v>
                </c:pt>
                <c:pt idx="128">
                  <c:v>0.78801075360672201</c:v>
                </c:pt>
                <c:pt idx="129">
                  <c:v>0.7771459614569709</c:v>
                </c:pt>
                <c:pt idx="130">
                  <c:v>0.76604444311897801</c:v>
                </c:pt>
                <c:pt idx="131">
                  <c:v>0.75470958022277213</c:v>
                </c:pt>
                <c:pt idx="132">
                  <c:v>0.74314482547739424</c:v>
                </c:pt>
                <c:pt idx="133">
                  <c:v>0.73135370161917057</c:v>
                </c:pt>
                <c:pt idx="134">
                  <c:v>0.71933980033865119</c:v>
                </c:pt>
                <c:pt idx="135">
                  <c:v>0.70710678118654757</c:v>
                </c:pt>
                <c:pt idx="136">
                  <c:v>0.69465837045899737</c:v>
                </c:pt>
                <c:pt idx="137">
                  <c:v>0.68199836006249848</c:v>
                </c:pt>
                <c:pt idx="138">
                  <c:v>0.66913060635885824</c:v>
                </c:pt>
                <c:pt idx="139">
                  <c:v>0.65605902899050728</c:v>
                </c:pt>
                <c:pt idx="140">
                  <c:v>0.64278760968653936</c:v>
                </c:pt>
                <c:pt idx="141">
                  <c:v>0.6293203910498375</c:v>
                </c:pt>
                <c:pt idx="142">
                  <c:v>0.61566147532565829</c:v>
                </c:pt>
                <c:pt idx="143">
                  <c:v>0.60181502315204838</c:v>
                </c:pt>
                <c:pt idx="144">
                  <c:v>0.58778525229247314</c:v>
                </c:pt>
                <c:pt idx="145">
                  <c:v>0.57357643635104616</c:v>
                </c:pt>
                <c:pt idx="146">
                  <c:v>0.55919290347074679</c:v>
                </c:pt>
                <c:pt idx="147">
                  <c:v>0.5446390350150272</c:v>
                </c:pt>
                <c:pt idx="148">
                  <c:v>0.5299192642332049</c:v>
                </c:pt>
                <c:pt idx="149">
                  <c:v>0.51503807491005438</c:v>
                </c:pt>
                <c:pt idx="150">
                  <c:v>0.50000000000000011</c:v>
                </c:pt>
                <c:pt idx="151">
                  <c:v>0.48480962024633711</c:v>
                </c:pt>
                <c:pt idx="152">
                  <c:v>0.46947156278589086</c:v>
                </c:pt>
                <c:pt idx="153">
                  <c:v>0.4539904997395468</c:v>
                </c:pt>
                <c:pt idx="154">
                  <c:v>0.43837114678907746</c:v>
                </c:pt>
                <c:pt idx="155">
                  <c:v>0.42261826174069944</c:v>
                </c:pt>
                <c:pt idx="156">
                  <c:v>0.40673664307580021</c:v>
                </c:pt>
                <c:pt idx="157">
                  <c:v>0.39073112848927394</c:v>
                </c:pt>
                <c:pt idx="158">
                  <c:v>0.37460659341591196</c:v>
                </c:pt>
                <c:pt idx="159">
                  <c:v>0.35836794954530038</c:v>
                </c:pt>
                <c:pt idx="160">
                  <c:v>0.34202014332566882</c:v>
                </c:pt>
                <c:pt idx="161">
                  <c:v>0.32556815445715676</c:v>
                </c:pt>
                <c:pt idx="162">
                  <c:v>0.30901699437494745</c:v>
                </c:pt>
                <c:pt idx="163">
                  <c:v>0.29237170472273677</c:v>
                </c:pt>
                <c:pt idx="164">
                  <c:v>0.27563735581699916</c:v>
                </c:pt>
                <c:pt idx="165">
                  <c:v>0.25881904510252074</c:v>
                </c:pt>
                <c:pt idx="166">
                  <c:v>0.2419218955996679</c:v>
                </c:pt>
                <c:pt idx="167">
                  <c:v>0.22495105434386492</c:v>
                </c:pt>
                <c:pt idx="168">
                  <c:v>0.20791169081775945</c:v>
                </c:pt>
                <c:pt idx="169">
                  <c:v>0.19080899537654492</c:v>
                </c:pt>
                <c:pt idx="170">
                  <c:v>0.17364817766693041</c:v>
                </c:pt>
                <c:pt idx="171">
                  <c:v>0.15643446504023092</c:v>
                </c:pt>
                <c:pt idx="172">
                  <c:v>0.13917310096006569</c:v>
                </c:pt>
                <c:pt idx="173">
                  <c:v>0.12186934340514749</c:v>
                </c:pt>
                <c:pt idx="174">
                  <c:v>0.10452846326765346</c:v>
                </c:pt>
                <c:pt idx="175">
                  <c:v>8.7155742747658138E-2</c:v>
                </c:pt>
                <c:pt idx="176">
                  <c:v>6.9756473744125455E-2</c:v>
                </c:pt>
                <c:pt idx="177">
                  <c:v>5.2335956242943966E-2</c:v>
                </c:pt>
                <c:pt idx="178">
                  <c:v>3.489949670250108E-2</c:v>
                </c:pt>
                <c:pt idx="179">
                  <c:v>1.7452406437283376E-2</c:v>
                </c:pt>
                <c:pt idx="180">
                  <c:v>6.1257422745431001E-17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65-4D37-8734-89B63333DE33}"/>
            </c:ext>
          </c:extLst>
        </c:ser>
        <c:ser>
          <c:idx val="1"/>
          <c:order val="1"/>
          <c:tx>
            <c:strRef>
              <c:f>cosn!$J$3</c:f>
              <c:strCache>
                <c:ptCount val="1"/>
                <c:pt idx="0">
                  <c:v>cos^10.00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cosn!$I$4:$I$184</c:f>
              <c:numCache>
                <c:formatCode>General</c:formatCode>
                <c:ptCount val="181"/>
                <c:pt idx="0">
                  <c:v>-90</c:v>
                </c:pt>
                <c:pt idx="1">
                  <c:v>-89</c:v>
                </c:pt>
                <c:pt idx="2">
                  <c:v>-88</c:v>
                </c:pt>
                <c:pt idx="3">
                  <c:v>-87</c:v>
                </c:pt>
                <c:pt idx="4">
                  <c:v>-86</c:v>
                </c:pt>
                <c:pt idx="5">
                  <c:v>-85</c:v>
                </c:pt>
                <c:pt idx="6">
                  <c:v>-84</c:v>
                </c:pt>
                <c:pt idx="7">
                  <c:v>-83</c:v>
                </c:pt>
                <c:pt idx="8">
                  <c:v>-82</c:v>
                </c:pt>
                <c:pt idx="9">
                  <c:v>-81</c:v>
                </c:pt>
                <c:pt idx="10">
                  <c:v>-80</c:v>
                </c:pt>
                <c:pt idx="11">
                  <c:v>-79</c:v>
                </c:pt>
                <c:pt idx="12">
                  <c:v>-78</c:v>
                </c:pt>
                <c:pt idx="13">
                  <c:v>-77</c:v>
                </c:pt>
                <c:pt idx="14">
                  <c:v>-76</c:v>
                </c:pt>
                <c:pt idx="15">
                  <c:v>-75</c:v>
                </c:pt>
                <c:pt idx="16">
                  <c:v>-74</c:v>
                </c:pt>
                <c:pt idx="17">
                  <c:v>-73</c:v>
                </c:pt>
                <c:pt idx="18">
                  <c:v>-72</c:v>
                </c:pt>
                <c:pt idx="19">
                  <c:v>-71</c:v>
                </c:pt>
                <c:pt idx="20">
                  <c:v>-70</c:v>
                </c:pt>
                <c:pt idx="21">
                  <c:v>-69</c:v>
                </c:pt>
                <c:pt idx="22">
                  <c:v>-68</c:v>
                </c:pt>
                <c:pt idx="23">
                  <c:v>-67</c:v>
                </c:pt>
                <c:pt idx="24">
                  <c:v>-66</c:v>
                </c:pt>
                <c:pt idx="25">
                  <c:v>-65</c:v>
                </c:pt>
                <c:pt idx="26">
                  <c:v>-64</c:v>
                </c:pt>
                <c:pt idx="27">
                  <c:v>-63</c:v>
                </c:pt>
                <c:pt idx="28">
                  <c:v>-62</c:v>
                </c:pt>
                <c:pt idx="29">
                  <c:v>-61</c:v>
                </c:pt>
                <c:pt idx="30">
                  <c:v>-60</c:v>
                </c:pt>
                <c:pt idx="31">
                  <c:v>-59</c:v>
                </c:pt>
                <c:pt idx="32">
                  <c:v>-58</c:v>
                </c:pt>
                <c:pt idx="33">
                  <c:v>-57</c:v>
                </c:pt>
                <c:pt idx="34">
                  <c:v>-56</c:v>
                </c:pt>
                <c:pt idx="35">
                  <c:v>-55</c:v>
                </c:pt>
                <c:pt idx="36">
                  <c:v>-54</c:v>
                </c:pt>
                <c:pt idx="37">
                  <c:v>-53</c:v>
                </c:pt>
                <c:pt idx="38">
                  <c:v>-52</c:v>
                </c:pt>
                <c:pt idx="39">
                  <c:v>-51</c:v>
                </c:pt>
                <c:pt idx="40">
                  <c:v>-50</c:v>
                </c:pt>
                <c:pt idx="41">
                  <c:v>-49</c:v>
                </c:pt>
                <c:pt idx="42">
                  <c:v>-48</c:v>
                </c:pt>
                <c:pt idx="43">
                  <c:v>-47</c:v>
                </c:pt>
                <c:pt idx="44">
                  <c:v>-46</c:v>
                </c:pt>
                <c:pt idx="45">
                  <c:v>-45</c:v>
                </c:pt>
                <c:pt idx="46">
                  <c:v>-44</c:v>
                </c:pt>
                <c:pt idx="47">
                  <c:v>-43</c:v>
                </c:pt>
                <c:pt idx="48">
                  <c:v>-42</c:v>
                </c:pt>
                <c:pt idx="49">
                  <c:v>-41</c:v>
                </c:pt>
                <c:pt idx="50">
                  <c:v>-40</c:v>
                </c:pt>
                <c:pt idx="51">
                  <c:v>-39</c:v>
                </c:pt>
                <c:pt idx="52">
                  <c:v>-38</c:v>
                </c:pt>
                <c:pt idx="53">
                  <c:v>-37</c:v>
                </c:pt>
                <c:pt idx="54">
                  <c:v>-36</c:v>
                </c:pt>
                <c:pt idx="55">
                  <c:v>-35</c:v>
                </c:pt>
                <c:pt idx="56">
                  <c:v>-34</c:v>
                </c:pt>
                <c:pt idx="57">
                  <c:v>-33</c:v>
                </c:pt>
                <c:pt idx="58">
                  <c:v>-32</c:v>
                </c:pt>
                <c:pt idx="59">
                  <c:v>-31</c:v>
                </c:pt>
                <c:pt idx="60">
                  <c:v>-30</c:v>
                </c:pt>
                <c:pt idx="61">
                  <c:v>-29</c:v>
                </c:pt>
                <c:pt idx="62">
                  <c:v>-28</c:v>
                </c:pt>
                <c:pt idx="63">
                  <c:v>-27</c:v>
                </c:pt>
                <c:pt idx="64">
                  <c:v>-26</c:v>
                </c:pt>
                <c:pt idx="65">
                  <c:v>-25</c:v>
                </c:pt>
                <c:pt idx="66">
                  <c:v>-24</c:v>
                </c:pt>
                <c:pt idx="67">
                  <c:v>-23</c:v>
                </c:pt>
                <c:pt idx="68">
                  <c:v>-22</c:v>
                </c:pt>
                <c:pt idx="69">
                  <c:v>-21</c:v>
                </c:pt>
                <c:pt idx="70">
                  <c:v>-20</c:v>
                </c:pt>
                <c:pt idx="71">
                  <c:v>-19</c:v>
                </c:pt>
                <c:pt idx="72">
                  <c:v>-18</c:v>
                </c:pt>
                <c:pt idx="73">
                  <c:v>-17</c:v>
                </c:pt>
                <c:pt idx="74">
                  <c:v>-16</c:v>
                </c:pt>
                <c:pt idx="75">
                  <c:v>-15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-11</c:v>
                </c:pt>
                <c:pt idx="80">
                  <c:v>-10</c:v>
                </c:pt>
                <c:pt idx="81">
                  <c:v>-9</c:v>
                </c:pt>
                <c:pt idx="82">
                  <c:v>-8</c:v>
                </c:pt>
                <c:pt idx="83">
                  <c:v>-7</c:v>
                </c:pt>
                <c:pt idx="84">
                  <c:v>-6</c:v>
                </c:pt>
                <c:pt idx="85">
                  <c:v>-5</c:v>
                </c:pt>
                <c:pt idx="86">
                  <c:v>-4</c:v>
                </c:pt>
                <c:pt idx="87">
                  <c:v>-3</c:v>
                </c:pt>
                <c:pt idx="88">
                  <c:v>-2</c:v>
                </c:pt>
                <c:pt idx="89">
                  <c:v>-1</c:v>
                </c:pt>
                <c:pt idx="90">
                  <c:v>0</c:v>
                </c:pt>
                <c:pt idx="91">
                  <c:v>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13</c:v>
                </c:pt>
                <c:pt idx="104">
                  <c:v>14</c:v>
                </c:pt>
                <c:pt idx="105">
                  <c:v>15</c:v>
                </c:pt>
                <c:pt idx="106">
                  <c:v>16</c:v>
                </c:pt>
                <c:pt idx="107">
                  <c:v>17</c:v>
                </c:pt>
                <c:pt idx="108">
                  <c:v>18</c:v>
                </c:pt>
                <c:pt idx="109">
                  <c:v>19</c:v>
                </c:pt>
                <c:pt idx="110">
                  <c:v>20</c:v>
                </c:pt>
                <c:pt idx="111">
                  <c:v>21</c:v>
                </c:pt>
                <c:pt idx="112">
                  <c:v>22</c:v>
                </c:pt>
                <c:pt idx="113">
                  <c:v>23</c:v>
                </c:pt>
                <c:pt idx="114">
                  <c:v>24</c:v>
                </c:pt>
                <c:pt idx="115">
                  <c:v>25</c:v>
                </c:pt>
                <c:pt idx="116">
                  <c:v>26</c:v>
                </c:pt>
                <c:pt idx="117">
                  <c:v>27</c:v>
                </c:pt>
                <c:pt idx="118">
                  <c:v>28</c:v>
                </c:pt>
                <c:pt idx="119">
                  <c:v>29</c:v>
                </c:pt>
                <c:pt idx="120">
                  <c:v>30</c:v>
                </c:pt>
                <c:pt idx="121">
                  <c:v>31</c:v>
                </c:pt>
                <c:pt idx="122">
                  <c:v>32</c:v>
                </c:pt>
                <c:pt idx="123">
                  <c:v>33</c:v>
                </c:pt>
                <c:pt idx="124">
                  <c:v>34</c:v>
                </c:pt>
                <c:pt idx="125">
                  <c:v>35</c:v>
                </c:pt>
                <c:pt idx="126">
                  <c:v>36</c:v>
                </c:pt>
                <c:pt idx="127">
                  <c:v>37</c:v>
                </c:pt>
                <c:pt idx="128">
                  <c:v>38</c:v>
                </c:pt>
                <c:pt idx="129">
                  <c:v>39</c:v>
                </c:pt>
                <c:pt idx="130">
                  <c:v>40</c:v>
                </c:pt>
                <c:pt idx="131">
                  <c:v>41</c:v>
                </c:pt>
                <c:pt idx="132">
                  <c:v>42</c:v>
                </c:pt>
                <c:pt idx="133">
                  <c:v>43</c:v>
                </c:pt>
                <c:pt idx="134">
                  <c:v>44</c:v>
                </c:pt>
                <c:pt idx="135">
                  <c:v>45</c:v>
                </c:pt>
                <c:pt idx="136">
                  <c:v>46</c:v>
                </c:pt>
                <c:pt idx="137">
                  <c:v>47</c:v>
                </c:pt>
                <c:pt idx="138">
                  <c:v>48</c:v>
                </c:pt>
                <c:pt idx="139">
                  <c:v>49</c:v>
                </c:pt>
                <c:pt idx="140">
                  <c:v>50</c:v>
                </c:pt>
                <c:pt idx="141">
                  <c:v>51</c:v>
                </c:pt>
                <c:pt idx="142">
                  <c:v>52</c:v>
                </c:pt>
                <c:pt idx="143">
                  <c:v>53</c:v>
                </c:pt>
                <c:pt idx="144">
                  <c:v>54</c:v>
                </c:pt>
                <c:pt idx="145">
                  <c:v>55</c:v>
                </c:pt>
                <c:pt idx="146">
                  <c:v>56</c:v>
                </c:pt>
                <c:pt idx="147">
                  <c:v>57</c:v>
                </c:pt>
                <c:pt idx="148">
                  <c:v>58</c:v>
                </c:pt>
                <c:pt idx="149">
                  <c:v>59</c:v>
                </c:pt>
                <c:pt idx="150">
                  <c:v>60</c:v>
                </c:pt>
                <c:pt idx="151">
                  <c:v>61</c:v>
                </c:pt>
                <c:pt idx="152">
                  <c:v>62</c:v>
                </c:pt>
                <c:pt idx="153">
                  <c:v>63</c:v>
                </c:pt>
                <c:pt idx="154">
                  <c:v>64</c:v>
                </c:pt>
                <c:pt idx="155">
                  <c:v>65</c:v>
                </c:pt>
                <c:pt idx="156">
                  <c:v>66</c:v>
                </c:pt>
                <c:pt idx="157">
                  <c:v>67</c:v>
                </c:pt>
                <c:pt idx="158">
                  <c:v>68</c:v>
                </c:pt>
                <c:pt idx="159">
                  <c:v>69</c:v>
                </c:pt>
                <c:pt idx="160">
                  <c:v>70</c:v>
                </c:pt>
                <c:pt idx="161">
                  <c:v>71</c:v>
                </c:pt>
                <c:pt idx="162">
                  <c:v>72</c:v>
                </c:pt>
                <c:pt idx="163">
                  <c:v>73</c:v>
                </c:pt>
                <c:pt idx="164">
                  <c:v>74</c:v>
                </c:pt>
                <c:pt idx="165">
                  <c:v>75</c:v>
                </c:pt>
                <c:pt idx="166">
                  <c:v>76</c:v>
                </c:pt>
                <c:pt idx="167">
                  <c:v>77</c:v>
                </c:pt>
                <c:pt idx="168">
                  <c:v>78</c:v>
                </c:pt>
                <c:pt idx="169">
                  <c:v>79</c:v>
                </c:pt>
                <c:pt idx="170">
                  <c:v>80</c:v>
                </c:pt>
                <c:pt idx="171">
                  <c:v>81</c:v>
                </c:pt>
                <c:pt idx="172">
                  <c:v>82</c:v>
                </c:pt>
                <c:pt idx="173">
                  <c:v>83</c:v>
                </c:pt>
                <c:pt idx="174">
                  <c:v>84</c:v>
                </c:pt>
                <c:pt idx="175">
                  <c:v>85</c:v>
                </c:pt>
                <c:pt idx="176">
                  <c:v>86</c:v>
                </c:pt>
                <c:pt idx="177">
                  <c:v>87</c:v>
                </c:pt>
                <c:pt idx="178">
                  <c:v>88</c:v>
                </c:pt>
                <c:pt idx="179">
                  <c:v>89</c:v>
                </c:pt>
                <c:pt idx="180">
                  <c:v>90</c:v>
                </c:pt>
              </c:numCache>
            </c:numRef>
          </c:xVal>
          <c:yVal>
            <c:numRef>
              <c:f>cosn!$J$4:$J$184</c:f>
              <c:numCache>
                <c:formatCode>0.00</c:formatCode>
                <c:ptCount val="181"/>
                <c:pt idx="0">
                  <c:v>7.4402445410705818E-163</c:v>
                </c:pt>
                <c:pt idx="1">
                  <c:v>2.6215200535013937E-18</c:v>
                </c:pt>
                <c:pt idx="2">
                  <c:v>2.6803508089428579E-15</c:v>
                </c:pt>
                <c:pt idx="3">
                  <c:v>1.5417062632907393E-13</c:v>
                </c:pt>
                <c:pt idx="4">
                  <c:v>2.7280051434581709E-12</c:v>
                </c:pt>
                <c:pt idx="5">
                  <c:v>2.5290655353146022E-11</c:v>
                </c:pt>
                <c:pt idx="6">
                  <c:v>1.55720452243976E-10</c:v>
                </c:pt>
                <c:pt idx="7">
                  <c:v>7.2267779853988317E-10</c:v>
                </c:pt>
                <c:pt idx="8">
                  <c:v>2.7261706633738174E-9</c:v>
                </c:pt>
                <c:pt idx="9">
                  <c:v>8.7765617659692775E-9</c:v>
                </c:pt>
                <c:pt idx="10">
                  <c:v>2.4928853198067075E-8</c:v>
                </c:pt>
                <c:pt idx="11">
                  <c:v>6.3971782132136917E-8</c:v>
                </c:pt>
                <c:pt idx="12">
                  <c:v>1.5093470240001083E-7</c:v>
                </c:pt>
                <c:pt idx="13">
                  <c:v>3.3180301683009083E-7</c:v>
                </c:pt>
                <c:pt idx="14">
                  <c:v>6.8667584065090432E-7</c:v>
                </c:pt>
                <c:pt idx="15">
                  <c:v>1.3488458053180189E-6</c:v>
                </c:pt>
                <c:pt idx="16">
                  <c:v>2.531516432750221E-6</c:v>
                </c:pt>
                <c:pt idx="17">
                  <c:v>4.564081592882357E-6</c:v>
                </c:pt>
                <c:pt idx="18">
                  <c:v>7.9400573786946811E-6</c:v>
                </c:pt>
                <c:pt idx="19">
                  <c:v>1.3378862075124625E-5</c:v>
                </c:pt>
                <c:pt idx="20">
                  <c:v>2.1903667916170011E-5</c:v>
                </c:pt>
                <c:pt idx="21">
                  <c:v>3.4937483346289745E-5</c:v>
                </c:pt>
                <c:pt idx="22">
                  <c:v>5.441945283736809E-5</c:v>
                </c:pt>
                <c:pt idx="23">
                  <c:v>8.2943072034161807E-5</c:v>
                </c:pt>
                <c:pt idx="24">
                  <c:v>1.239176016717504E-4</c:v>
                </c:pt>
                <c:pt idx="25">
                  <c:v>1.8175342101840549E-4</c:v>
                </c:pt>
                <c:pt idx="26">
                  <c:v>2.6207139188737493E-4</c:v>
                </c:pt>
                <c:pt idx="27">
                  <c:v>3.7193551390505582E-4</c:v>
                </c:pt>
                <c:pt idx="28">
                  <c:v>5.2010725234674573E-4</c:v>
                </c:pt>
                <c:pt idx="29">
                  <c:v>7.1731892837445066E-4</c:v>
                </c:pt>
                <c:pt idx="30">
                  <c:v>9.7656250000000217E-4</c:v>
                </c:pt>
                <c:pt idx="31">
                  <c:v>1.3133889574217974E-3</c:v>
                </c:pt>
                <c:pt idx="32">
                  <c:v>1.7462124396881767E-3</c:v>
                </c:pt>
                <c:pt idx="33">
                  <c:v>2.2966120856248258E-3</c:v>
                </c:pt>
                <c:pt idx="34">
                  <c:v>2.989623598000932E-3</c:v>
                </c:pt>
                <c:pt idx="35">
                  <c:v>3.8540115650176551E-3</c:v>
                </c:pt>
                <c:pt idx="36">
                  <c:v>4.9225127868934727E-3</c:v>
                </c:pt>
                <c:pt idx="37">
                  <c:v>6.2320402363679021E-3</c:v>
                </c:pt>
                <c:pt idx="38">
                  <c:v>7.8238368770873531E-3</c:v>
                </c:pt>
                <c:pt idx="39">
                  <c:v>9.7435684064919367E-3</c:v>
                </c:pt>
                <c:pt idx="40">
                  <c:v>1.2041344108801611E-2</c:v>
                </c:pt>
                <c:pt idx="41">
                  <c:v>1.4771655422024842E-2</c:v>
                </c:pt>
                <c:pt idx="42">
                  <c:v>1.7993222556708478E-2</c:v>
                </c:pt>
                <c:pt idx="43">
                  <c:v>2.1768740561722521E-2</c:v>
                </c:pt>
                <c:pt idx="44">
                  <c:v>2.6164517613455243E-2</c:v>
                </c:pt>
                <c:pt idx="45">
                  <c:v>3.1250000000000035E-2</c:v>
                </c:pt>
                <c:pt idx="46">
                  <c:v>3.7097180262469796E-2</c:v>
                </c:pt>
                <c:pt idx="47">
                  <c:v>4.3779887213257034E-2</c:v>
                </c:pt>
                <c:pt idx="48">
                  <c:v>5.1372959038484239E-2</c:v>
                </c:pt>
                <c:pt idx="49">
                  <c:v>5.9951303362998691E-2</c:v>
                </c:pt>
                <c:pt idx="50">
                  <c:v>6.9588850957138904E-2</c:v>
                </c:pt>
                <c:pt idx="51">
                  <c:v>8.0357412634431816E-2</c:v>
                </c:pt>
                <c:pt idx="52">
                  <c:v>9.232545176211672E-2</c:v>
                </c:pt>
                <c:pt idx="53">
                  <c:v>0.10555678761175576</c:v>
                </c:pt>
                <c:pt idx="54">
                  <c:v>0.1201092474426213</c:v>
                </c:pt>
                <c:pt idx="55">
                  <c:v>0.13603328766307582</c:v>
                </c:pt>
                <c:pt idx="56">
                  <c:v>0.15337060658319762</c:v>
                </c:pt>
                <c:pt idx="57">
                  <c:v>0.17215277308726781</c:v>
                </c:pt>
                <c:pt idx="58">
                  <c:v>0.19239989695454748</c:v>
                </c:pt>
                <c:pt idx="59">
                  <c:v>0.21411936748535668</c:v>
                </c:pt>
                <c:pt idx="60">
                  <c:v>0.23730468750000019</c:v>
                </c:pt>
                <c:pt idx="61">
                  <c:v>0.26193442963433677</c:v>
                </c:pt>
                <c:pt idx="62">
                  <c:v>0.28797134113321604</c:v>
                </c:pt>
                <c:pt idx="63">
                  <c:v>0.31536162203006723</c:v>
                </c:pt>
                <c:pt idx="64">
                  <c:v>0.34403439969971661</c:v>
                </c:pt>
                <c:pt idx="65">
                  <c:v>0.37390142029815832</c:v>
                </c:pt>
                <c:pt idx="66">
                  <c:v>0.40485697458795122</c:v>
                </c:pt>
                <c:pt idx="67">
                  <c:v>0.43677807213539432</c:v>
                </c:pt>
                <c:pt idx="68">
                  <c:v>0.46952487391318581</c:v>
                </c:pt>
                <c:pt idx="69">
                  <c:v>0.50294138901970198</c:v>
                </c:pt>
                <c:pt idx="70">
                  <c:v>0.53685643661400806</c:v>
                </c:pt>
                <c:pt idx="71">
                  <c:v>0.57108486935421732</c:v>
                </c:pt>
                <c:pt idx="72">
                  <c:v>0.60542904971310618</c:v>
                </c:pt>
                <c:pt idx="73">
                  <c:v>0.6396805656313872</c:v>
                </c:pt>
                <c:pt idx="74">
                  <c:v>0.67362216716103895</c:v>
                </c:pt>
                <c:pt idx="75">
                  <c:v>0.70702990115419506</c:v>
                </c:pt>
                <c:pt idx="76">
                  <c:v>0.73967541677076287</c:v>
                </c:pt>
                <c:pt idx="77">
                  <c:v>0.77132841070902347</c:v>
                </c:pt>
                <c:pt idx="78">
                  <c:v>0.80175917769962035</c:v>
                </c:pt>
                <c:pt idx="79">
                  <c:v>0.83074122902690206</c:v>
                </c:pt>
                <c:pt idx="80">
                  <c:v>0.85805393972328181</c:v>
                </c:pt>
                <c:pt idx="81">
                  <c:v>0.88348518367946627</c:v>
                </c:pt>
                <c:pt idx="82">
                  <c:v>0.90683391526860302</c:v>
                </c:pt>
                <c:pt idx="83">
                  <c:v>0.92791265622176988</c:v>
                </c:pt>
                <c:pt idx="84">
                  <c:v>0.94654984742514126</c:v>
                </c:pt>
                <c:pt idx="85">
                  <c:v>0.96259202702743918</c:v>
                </c:pt>
                <c:pt idx="86">
                  <c:v>0.97590579872446892</c:v>
                </c:pt>
                <c:pt idx="87">
                  <c:v>0.98637955728298077</c:v>
                </c:pt>
                <c:pt idx="88">
                  <c:v>0.99392494222019945</c:v>
                </c:pt>
                <c:pt idx="89">
                  <c:v>0.99847799499451051</c:v>
                </c:pt>
                <c:pt idx="90">
                  <c:v>1</c:v>
                </c:pt>
                <c:pt idx="91">
                  <c:v>0.99847799499451051</c:v>
                </c:pt>
                <c:pt idx="92">
                  <c:v>0.99392494222019945</c:v>
                </c:pt>
                <c:pt idx="93">
                  <c:v>0.98637955728298077</c:v>
                </c:pt>
                <c:pt idx="94">
                  <c:v>0.97590579872446892</c:v>
                </c:pt>
                <c:pt idx="95">
                  <c:v>0.96259202702743918</c:v>
                </c:pt>
                <c:pt idx="96">
                  <c:v>0.94654984742514126</c:v>
                </c:pt>
                <c:pt idx="97">
                  <c:v>0.92791265622176988</c:v>
                </c:pt>
                <c:pt idx="98">
                  <c:v>0.90683391526860302</c:v>
                </c:pt>
                <c:pt idx="99">
                  <c:v>0.88348518367946627</c:v>
                </c:pt>
                <c:pt idx="100">
                  <c:v>0.85805393972328181</c:v>
                </c:pt>
                <c:pt idx="101">
                  <c:v>0.83074122902690206</c:v>
                </c:pt>
                <c:pt idx="102">
                  <c:v>0.80175917769962035</c:v>
                </c:pt>
                <c:pt idx="103">
                  <c:v>0.77132841070902347</c:v>
                </c:pt>
                <c:pt idx="104">
                  <c:v>0.73967541677076287</c:v>
                </c:pt>
                <c:pt idx="105">
                  <c:v>0.70702990115419506</c:v>
                </c:pt>
                <c:pt idx="106">
                  <c:v>0.67362216716103895</c:v>
                </c:pt>
                <c:pt idx="107">
                  <c:v>0.6396805656313872</c:v>
                </c:pt>
                <c:pt idx="108">
                  <c:v>0.60542904971310618</c:v>
                </c:pt>
                <c:pt idx="109">
                  <c:v>0.57108486935421732</c:v>
                </c:pt>
                <c:pt idx="110">
                  <c:v>0.53685643661400806</c:v>
                </c:pt>
                <c:pt idx="111">
                  <c:v>0.50294138901970198</c:v>
                </c:pt>
                <c:pt idx="112">
                  <c:v>0.46952487391318581</c:v>
                </c:pt>
                <c:pt idx="113">
                  <c:v>0.43677807213539432</c:v>
                </c:pt>
                <c:pt idx="114">
                  <c:v>0.40485697458795122</c:v>
                </c:pt>
                <c:pt idx="115">
                  <c:v>0.37390142029815832</c:v>
                </c:pt>
                <c:pt idx="116">
                  <c:v>0.34403439969971661</c:v>
                </c:pt>
                <c:pt idx="117">
                  <c:v>0.31536162203006723</c:v>
                </c:pt>
                <c:pt idx="118">
                  <c:v>0.28797134113321604</c:v>
                </c:pt>
                <c:pt idx="119">
                  <c:v>0.26193442963433677</c:v>
                </c:pt>
                <c:pt idx="120">
                  <c:v>0.23730468750000019</c:v>
                </c:pt>
                <c:pt idx="121">
                  <c:v>0.21411936748535668</c:v>
                </c:pt>
                <c:pt idx="122">
                  <c:v>0.19239989695454748</c:v>
                </c:pt>
                <c:pt idx="123">
                  <c:v>0.17215277308726781</c:v>
                </c:pt>
                <c:pt idx="124">
                  <c:v>0.15337060658319762</c:v>
                </c:pt>
                <c:pt idx="125">
                  <c:v>0.13603328766307582</c:v>
                </c:pt>
                <c:pt idx="126">
                  <c:v>0.1201092474426213</c:v>
                </c:pt>
                <c:pt idx="127">
                  <c:v>0.10555678761175576</c:v>
                </c:pt>
                <c:pt idx="128">
                  <c:v>9.232545176211672E-2</c:v>
                </c:pt>
                <c:pt idx="129">
                  <c:v>8.0357412634431816E-2</c:v>
                </c:pt>
                <c:pt idx="130">
                  <c:v>6.9588850957138904E-2</c:v>
                </c:pt>
                <c:pt idx="131">
                  <c:v>5.9951303362998691E-2</c:v>
                </c:pt>
                <c:pt idx="132">
                  <c:v>5.1372959038484239E-2</c:v>
                </c:pt>
                <c:pt idx="133">
                  <c:v>4.3779887213257034E-2</c:v>
                </c:pt>
                <c:pt idx="134">
                  <c:v>3.7097180262469796E-2</c:v>
                </c:pt>
                <c:pt idx="135">
                  <c:v>3.1250000000000035E-2</c:v>
                </c:pt>
                <c:pt idx="136">
                  <c:v>2.6164517613455243E-2</c:v>
                </c:pt>
                <c:pt idx="137">
                  <c:v>2.1768740561722521E-2</c:v>
                </c:pt>
                <c:pt idx="138">
                  <c:v>1.7993222556708478E-2</c:v>
                </c:pt>
                <c:pt idx="139">
                  <c:v>1.4771655422024842E-2</c:v>
                </c:pt>
                <c:pt idx="140">
                  <c:v>1.2041344108801611E-2</c:v>
                </c:pt>
                <c:pt idx="141">
                  <c:v>9.7435684064919367E-3</c:v>
                </c:pt>
                <c:pt idx="142">
                  <c:v>7.8238368770873531E-3</c:v>
                </c:pt>
                <c:pt idx="143">
                  <c:v>6.2320402363679021E-3</c:v>
                </c:pt>
                <c:pt idx="144">
                  <c:v>4.9225127868934727E-3</c:v>
                </c:pt>
                <c:pt idx="145">
                  <c:v>3.8540115650176551E-3</c:v>
                </c:pt>
                <c:pt idx="146">
                  <c:v>2.989623598000932E-3</c:v>
                </c:pt>
                <c:pt idx="147">
                  <c:v>2.2966120856248258E-3</c:v>
                </c:pt>
                <c:pt idx="148">
                  <c:v>1.7462124396881767E-3</c:v>
                </c:pt>
                <c:pt idx="149">
                  <c:v>1.3133889574217974E-3</c:v>
                </c:pt>
                <c:pt idx="150">
                  <c:v>9.7656250000000217E-4</c:v>
                </c:pt>
                <c:pt idx="151">
                  <c:v>7.1731892837445066E-4</c:v>
                </c:pt>
                <c:pt idx="152">
                  <c:v>5.2010725234674573E-4</c:v>
                </c:pt>
                <c:pt idx="153">
                  <c:v>3.7193551390505582E-4</c:v>
                </c:pt>
                <c:pt idx="154">
                  <c:v>2.6207139188737493E-4</c:v>
                </c:pt>
                <c:pt idx="155">
                  <c:v>1.8175342101840549E-4</c:v>
                </c:pt>
                <c:pt idx="156">
                  <c:v>1.239176016717504E-4</c:v>
                </c:pt>
                <c:pt idx="157">
                  <c:v>8.2943072034161807E-5</c:v>
                </c:pt>
                <c:pt idx="158">
                  <c:v>5.441945283736809E-5</c:v>
                </c:pt>
                <c:pt idx="159">
                  <c:v>3.4937483346289745E-5</c:v>
                </c:pt>
                <c:pt idx="160">
                  <c:v>2.1903667916170011E-5</c:v>
                </c:pt>
                <c:pt idx="161">
                  <c:v>1.3378862075124625E-5</c:v>
                </c:pt>
                <c:pt idx="162">
                  <c:v>7.9400573786946811E-6</c:v>
                </c:pt>
                <c:pt idx="163">
                  <c:v>4.564081592882357E-6</c:v>
                </c:pt>
                <c:pt idx="164">
                  <c:v>2.531516432750221E-6</c:v>
                </c:pt>
                <c:pt idx="165">
                  <c:v>1.3488458053180189E-6</c:v>
                </c:pt>
                <c:pt idx="166">
                  <c:v>6.8667584065090432E-7</c:v>
                </c:pt>
                <c:pt idx="167">
                  <c:v>3.3180301683009083E-7</c:v>
                </c:pt>
                <c:pt idx="168">
                  <c:v>1.5093470240001083E-7</c:v>
                </c:pt>
                <c:pt idx="169">
                  <c:v>6.3971782132136917E-8</c:v>
                </c:pt>
                <c:pt idx="170">
                  <c:v>2.4928853198067075E-8</c:v>
                </c:pt>
                <c:pt idx="171">
                  <c:v>8.7765617659692775E-9</c:v>
                </c:pt>
                <c:pt idx="172">
                  <c:v>2.7261706633738174E-9</c:v>
                </c:pt>
                <c:pt idx="173">
                  <c:v>7.2267779853988317E-10</c:v>
                </c:pt>
                <c:pt idx="174">
                  <c:v>1.55720452243976E-10</c:v>
                </c:pt>
                <c:pt idx="175">
                  <c:v>2.5290655353146022E-11</c:v>
                </c:pt>
                <c:pt idx="176">
                  <c:v>2.7280051434581709E-12</c:v>
                </c:pt>
                <c:pt idx="177">
                  <c:v>1.5417062632907393E-13</c:v>
                </c:pt>
                <c:pt idx="178">
                  <c:v>2.6803508089428579E-15</c:v>
                </c:pt>
                <c:pt idx="179">
                  <c:v>2.6215200535013937E-18</c:v>
                </c:pt>
                <c:pt idx="180">
                  <c:v>7.4402445410705818E-163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65-4D37-8734-89B63333DE33}"/>
            </c:ext>
          </c:extLst>
        </c:ser>
        <c:ser>
          <c:idx val="2"/>
          <c:order val="2"/>
          <c:tx>
            <c:strRef>
              <c:f>cosn!$K$3</c:f>
              <c:strCache>
                <c:ptCount val="1"/>
                <c:pt idx="0">
                  <c:v>cos^19.99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cosn!$I$4:$I$184</c:f>
              <c:numCache>
                <c:formatCode>General</c:formatCode>
                <c:ptCount val="181"/>
                <c:pt idx="0">
                  <c:v>-90</c:v>
                </c:pt>
                <c:pt idx="1">
                  <c:v>-89</c:v>
                </c:pt>
                <c:pt idx="2">
                  <c:v>-88</c:v>
                </c:pt>
                <c:pt idx="3">
                  <c:v>-87</c:v>
                </c:pt>
                <c:pt idx="4">
                  <c:v>-86</c:v>
                </c:pt>
                <c:pt idx="5">
                  <c:v>-85</c:v>
                </c:pt>
                <c:pt idx="6">
                  <c:v>-84</c:v>
                </c:pt>
                <c:pt idx="7">
                  <c:v>-83</c:v>
                </c:pt>
                <c:pt idx="8">
                  <c:v>-82</c:v>
                </c:pt>
                <c:pt idx="9">
                  <c:v>-81</c:v>
                </c:pt>
                <c:pt idx="10">
                  <c:v>-80</c:v>
                </c:pt>
                <c:pt idx="11">
                  <c:v>-79</c:v>
                </c:pt>
                <c:pt idx="12">
                  <c:v>-78</c:v>
                </c:pt>
                <c:pt idx="13">
                  <c:v>-77</c:v>
                </c:pt>
                <c:pt idx="14">
                  <c:v>-76</c:v>
                </c:pt>
                <c:pt idx="15">
                  <c:v>-75</c:v>
                </c:pt>
                <c:pt idx="16">
                  <c:v>-74</c:v>
                </c:pt>
                <c:pt idx="17">
                  <c:v>-73</c:v>
                </c:pt>
                <c:pt idx="18">
                  <c:v>-72</c:v>
                </c:pt>
                <c:pt idx="19">
                  <c:v>-71</c:v>
                </c:pt>
                <c:pt idx="20">
                  <c:v>-70</c:v>
                </c:pt>
                <c:pt idx="21">
                  <c:v>-69</c:v>
                </c:pt>
                <c:pt idx="22">
                  <c:v>-68</c:v>
                </c:pt>
                <c:pt idx="23">
                  <c:v>-67</c:v>
                </c:pt>
                <c:pt idx="24">
                  <c:v>-66</c:v>
                </c:pt>
                <c:pt idx="25">
                  <c:v>-65</c:v>
                </c:pt>
                <c:pt idx="26">
                  <c:v>-64</c:v>
                </c:pt>
                <c:pt idx="27">
                  <c:v>-63</c:v>
                </c:pt>
                <c:pt idx="28">
                  <c:v>-62</c:v>
                </c:pt>
                <c:pt idx="29">
                  <c:v>-61</c:v>
                </c:pt>
                <c:pt idx="30">
                  <c:v>-60</c:v>
                </c:pt>
                <c:pt idx="31">
                  <c:v>-59</c:v>
                </c:pt>
                <c:pt idx="32">
                  <c:v>-58</c:v>
                </c:pt>
                <c:pt idx="33">
                  <c:v>-57</c:v>
                </c:pt>
                <c:pt idx="34">
                  <c:v>-56</c:v>
                </c:pt>
                <c:pt idx="35">
                  <c:v>-55</c:v>
                </c:pt>
                <c:pt idx="36">
                  <c:v>-54</c:v>
                </c:pt>
                <c:pt idx="37">
                  <c:v>-53</c:v>
                </c:pt>
                <c:pt idx="38">
                  <c:v>-52</c:v>
                </c:pt>
                <c:pt idx="39">
                  <c:v>-51</c:v>
                </c:pt>
                <c:pt idx="40">
                  <c:v>-50</c:v>
                </c:pt>
                <c:pt idx="41">
                  <c:v>-49</c:v>
                </c:pt>
                <c:pt idx="42">
                  <c:v>-48</c:v>
                </c:pt>
                <c:pt idx="43">
                  <c:v>-47</c:v>
                </c:pt>
                <c:pt idx="44">
                  <c:v>-46</c:v>
                </c:pt>
                <c:pt idx="45">
                  <c:v>-45</c:v>
                </c:pt>
                <c:pt idx="46">
                  <c:v>-44</c:v>
                </c:pt>
                <c:pt idx="47">
                  <c:v>-43</c:v>
                </c:pt>
                <c:pt idx="48">
                  <c:v>-42</c:v>
                </c:pt>
                <c:pt idx="49">
                  <c:v>-41</c:v>
                </c:pt>
                <c:pt idx="50">
                  <c:v>-40</c:v>
                </c:pt>
                <c:pt idx="51">
                  <c:v>-39</c:v>
                </c:pt>
                <c:pt idx="52">
                  <c:v>-38</c:v>
                </c:pt>
                <c:pt idx="53">
                  <c:v>-37</c:v>
                </c:pt>
                <c:pt idx="54">
                  <c:v>-36</c:v>
                </c:pt>
                <c:pt idx="55">
                  <c:v>-35</c:v>
                </c:pt>
                <c:pt idx="56">
                  <c:v>-34</c:v>
                </c:pt>
                <c:pt idx="57">
                  <c:v>-33</c:v>
                </c:pt>
                <c:pt idx="58">
                  <c:v>-32</c:v>
                </c:pt>
                <c:pt idx="59">
                  <c:v>-31</c:v>
                </c:pt>
                <c:pt idx="60">
                  <c:v>-30</c:v>
                </c:pt>
                <c:pt idx="61">
                  <c:v>-29</c:v>
                </c:pt>
                <c:pt idx="62">
                  <c:v>-28</c:v>
                </c:pt>
                <c:pt idx="63">
                  <c:v>-27</c:v>
                </c:pt>
                <c:pt idx="64">
                  <c:v>-26</c:v>
                </c:pt>
                <c:pt idx="65">
                  <c:v>-25</c:v>
                </c:pt>
                <c:pt idx="66">
                  <c:v>-24</c:v>
                </c:pt>
                <c:pt idx="67">
                  <c:v>-23</c:v>
                </c:pt>
                <c:pt idx="68">
                  <c:v>-22</c:v>
                </c:pt>
                <c:pt idx="69">
                  <c:v>-21</c:v>
                </c:pt>
                <c:pt idx="70">
                  <c:v>-20</c:v>
                </c:pt>
                <c:pt idx="71">
                  <c:v>-19</c:v>
                </c:pt>
                <c:pt idx="72">
                  <c:v>-18</c:v>
                </c:pt>
                <c:pt idx="73">
                  <c:v>-17</c:v>
                </c:pt>
                <c:pt idx="74">
                  <c:v>-16</c:v>
                </c:pt>
                <c:pt idx="75">
                  <c:v>-15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-11</c:v>
                </c:pt>
                <c:pt idx="80">
                  <c:v>-10</c:v>
                </c:pt>
                <c:pt idx="81">
                  <c:v>-9</c:v>
                </c:pt>
                <c:pt idx="82">
                  <c:v>-8</c:v>
                </c:pt>
                <c:pt idx="83">
                  <c:v>-7</c:v>
                </c:pt>
                <c:pt idx="84">
                  <c:v>-6</c:v>
                </c:pt>
                <c:pt idx="85">
                  <c:v>-5</c:v>
                </c:pt>
                <c:pt idx="86">
                  <c:v>-4</c:v>
                </c:pt>
                <c:pt idx="87">
                  <c:v>-3</c:v>
                </c:pt>
                <c:pt idx="88">
                  <c:v>-2</c:v>
                </c:pt>
                <c:pt idx="89">
                  <c:v>-1</c:v>
                </c:pt>
                <c:pt idx="90">
                  <c:v>0</c:v>
                </c:pt>
                <c:pt idx="91">
                  <c:v>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13</c:v>
                </c:pt>
                <c:pt idx="104">
                  <c:v>14</c:v>
                </c:pt>
                <c:pt idx="105">
                  <c:v>15</c:v>
                </c:pt>
                <c:pt idx="106">
                  <c:v>16</c:v>
                </c:pt>
                <c:pt idx="107">
                  <c:v>17</c:v>
                </c:pt>
                <c:pt idx="108">
                  <c:v>18</c:v>
                </c:pt>
                <c:pt idx="109">
                  <c:v>19</c:v>
                </c:pt>
                <c:pt idx="110">
                  <c:v>20</c:v>
                </c:pt>
                <c:pt idx="111">
                  <c:v>21</c:v>
                </c:pt>
                <c:pt idx="112">
                  <c:v>22</c:v>
                </c:pt>
                <c:pt idx="113">
                  <c:v>23</c:v>
                </c:pt>
                <c:pt idx="114">
                  <c:v>24</c:v>
                </c:pt>
                <c:pt idx="115">
                  <c:v>25</c:v>
                </c:pt>
                <c:pt idx="116">
                  <c:v>26</c:v>
                </c:pt>
                <c:pt idx="117">
                  <c:v>27</c:v>
                </c:pt>
                <c:pt idx="118">
                  <c:v>28</c:v>
                </c:pt>
                <c:pt idx="119">
                  <c:v>29</c:v>
                </c:pt>
                <c:pt idx="120">
                  <c:v>30</c:v>
                </c:pt>
                <c:pt idx="121">
                  <c:v>31</c:v>
                </c:pt>
                <c:pt idx="122">
                  <c:v>32</c:v>
                </c:pt>
                <c:pt idx="123">
                  <c:v>33</c:v>
                </c:pt>
                <c:pt idx="124">
                  <c:v>34</c:v>
                </c:pt>
                <c:pt idx="125">
                  <c:v>35</c:v>
                </c:pt>
                <c:pt idx="126">
                  <c:v>36</c:v>
                </c:pt>
                <c:pt idx="127">
                  <c:v>37</c:v>
                </c:pt>
                <c:pt idx="128">
                  <c:v>38</c:v>
                </c:pt>
                <c:pt idx="129">
                  <c:v>39</c:v>
                </c:pt>
                <c:pt idx="130">
                  <c:v>40</c:v>
                </c:pt>
                <c:pt idx="131">
                  <c:v>41</c:v>
                </c:pt>
                <c:pt idx="132">
                  <c:v>42</c:v>
                </c:pt>
                <c:pt idx="133">
                  <c:v>43</c:v>
                </c:pt>
                <c:pt idx="134">
                  <c:v>44</c:v>
                </c:pt>
                <c:pt idx="135">
                  <c:v>45</c:v>
                </c:pt>
                <c:pt idx="136">
                  <c:v>46</c:v>
                </c:pt>
                <c:pt idx="137">
                  <c:v>47</c:v>
                </c:pt>
                <c:pt idx="138">
                  <c:v>48</c:v>
                </c:pt>
                <c:pt idx="139">
                  <c:v>49</c:v>
                </c:pt>
                <c:pt idx="140">
                  <c:v>50</c:v>
                </c:pt>
                <c:pt idx="141">
                  <c:v>51</c:v>
                </c:pt>
                <c:pt idx="142">
                  <c:v>52</c:v>
                </c:pt>
                <c:pt idx="143">
                  <c:v>53</c:v>
                </c:pt>
                <c:pt idx="144">
                  <c:v>54</c:v>
                </c:pt>
                <c:pt idx="145">
                  <c:v>55</c:v>
                </c:pt>
                <c:pt idx="146">
                  <c:v>56</c:v>
                </c:pt>
                <c:pt idx="147">
                  <c:v>57</c:v>
                </c:pt>
                <c:pt idx="148">
                  <c:v>58</c:v>
                </c:pt>
                <c:pt idx="149">
                  <c:v>59</c:v>
                </c:pt>
                <c:pt idx="150">
                  <c:v>60</c:v>
                </c:pt>
                <c:pt idx="151">
                  <c:v>61</c:v>
                </c:pt>
                <c:pt idx="152">
                  <c:v>62</c:v>
                </c:pt>
                <c:pt idx="153">
                  <c:v>63</c:v>
                </c:pt>
                <c:pt idx="154">
                  <c:v>64</c:v>
                </c:pt>
                <c:pt idx="155">
                  <c:v>65</c:v>
                </c:pt>
                <c:pt idx="156">
                  <c:v>66</c:v>
                </c:pt>
                <c:pt idx="157">
                  <c:v>67</c:v>
                </c:pt>
                <c:pt idx="158">
                  <c:v>68</c:v>
                </c:pt>
                <c:pt idx="159">
                  <c:v>69</c:v>
                </c:pt>
                <c:pt idx="160">
                  <c:v>70</c:v>
                </c:pt>
                <c:pt idx="161">
                  <c:v>71</c:v>
                </c:pt>
                <c:pt idx="162">
                  <c:v>72</c:v>
                </c:pt>
                <c:pt idx="163">
                  <c:v>73</c:v>
                </c:pt>
                <c:pt idx="164">
                  <c:v>74</c:v>
                </c:pt>
                <c:pt idx="165">
                  <c:v>75</c:v>
                </c:pt>
                <c:pt idx="166">
                  <c:v>76</c:v>
                </c:pt>
                <c:pt idx="167">
                  <c:v>77</c:v>
                </c:pt>
                <c:pt idx="168">
                  <c:v>78</c:v>
                </c:pt>
                <c:pt idx="169">
                  <c:v>79</c:v>
                </c:pt>
                <c:pt idx="170">
                  <c:v>80</c:v>
                </c:pt>
                <c:pt idx="171">
                  <c:v>81</c:v>
                </c:pt>
                <c:pt idx="172">
                  <c:v>82</c:v>
                </c:pt>
                <c:pt idx="173">
                  <c:v>83</c:v>
                </c:pt>
                <c:pt idx="174">
                  <c:v>84</c:v>
                </c:pt>
                <c:pt idx="175">
                  <c:v>85</c:v>
                </c:pt>
                <c:pt idx="176">
                  <c:v>86</c:v>
                </c:pt>
                <c:pt idx="177">
                  <c:v>87</c:v>
                </c:pt>
                <c:pt idx="178">
                  <c:v>88</c:v>
                </c:pt>
                <c:pt idx="179">
                  <c:v>89</c:v>
                </c:pt>
                <c:pt idx="180">
                  <c:v>90</c:v>
                </c:pt>
              </c:numCache>
            </c:numRef>
          </c:xVal>
          <c:yVal>
            <c:numRef>
              <c:f>cosn!$K$4:$K$184</c:f>
              <c:numCache>
                <c:formatCode>0.00</c:formatCode>
                <c:ptCount val="181"/>
                <c:pt idx="0">
                  <c:v>0</c:v>
                </c:pt>
                <c:pt idx="1">
                  <c:v>7.049114739786763E-36</c:v>
                </c:pt>
                <c:pt idx="2">
                  <c:v>7.337086697605606E-30</c:v>
                </c:pt>
                <c:pt idx="3">
                  <c:v>2.4212508197397794E-26</c:v>
                </c:pt>
                <c:pt idx="4">
                  <c:v>7.5673557191323236E-24</c:v>
                </c:pt>
                <c:pt idx="5">
                  <c:v>6.4948228481963335E-22</c:v>
                </c:pt>
                <c:pt idx="6">
                  <c:v>2.4594800412866317E-20</c:v>
                </c:pt>
                <c:pt idx="7">
                  <c:v>5.2920419976768121E-19</c:v>
                </c:pt>
                <c:pt idx="8">
                  <c:v>7.5245104645718999E-18</c:v>
                </c:pt>
                <c:pt idx="9">
                  <c:v>7.7929607860849482E-17</c:v>
                </c:pt>
                <c:pt idx="10">
                  <c:v>6.2830986170896004E-16</c:v>
                </c:pt>
                <c:pt idx="11">
                  <c:v>4.1351326384605609E-15</c:v>
                </c:pt>
                <c:pt idx="12">
                  <c:v>2.3006836524573916E-14</c:v>
                </c:pt>
                <c:pt idx="13">
                  <c:v>1.1112832804102741E-13</c:v>
                </c:pt>
                <c:pt idx="14">
                  <c:v>4.7573983802591345E-13</c:v>
                </c:pt>
                <c:pt idx="15">
                  <c:v>1.8348758115882724E-12</c:v>
                </c:pt>
                <c:pt idx="16">
                  <c:v>6.4605882068954049E-12</c:v>
                </c:pt>
                <c:pt idx="17">
                  <c:v>2.0992143944361406E-11</c:v>
                </c:pt>
                <c:pt idx="18">
                  <c:v>6.3510632736587455E-11</c:v>
                </c:pt>
                <c:pt idx="19">
                  <c:v>1.8025834344122089E-10</c:v>
                </c:pt>
                <c:pt idx="20">
                  <c:v>4.8301033073716298E-10</c:v>
                </c:pt>
                <c:pt idx="21">
                  <c:v>1.2285102089151132E-9</c:v>
                </c:pt>
                <c:pt idx="22">
                  <c:v>2.9797727910313132E-9</c:v>
                </c:pt>
                <c:pt idx="23">
                  <c:v>6.9202253373532637E-9</c:v>
                </c:pt>
                <c:pt idx="24">
                  <c:v>1.5442465380980232E-8</c:v>
                </c:pt>
                <c:pt idx="25">
                  <c:v>3.3213258109792031E-8</c:v>
                </c:pt>
                <c:pt idx="26">
                  <c:v>6.9037622611261318E-8</c:v>
                </c:pt>
                <c:pt idx="27">
                  <c:v>1.3902295638898242E-7</c:v>
                </c:pt>
                <c:pt idx="28">
                  <c:v>2.7179764933160856E-7</c:v>
                </c:pt>
                <c:pt idx="29">
                  <c:v>5.1688851320377688E-7</c:v>
                </c:pt>
                <c:pt idx="30">
                  <c:v>9.5782978957335843E-7</c:v>
                </c:pt>
                <c:pt idx="31">
                  <c:v>1.7321849049250419E-6</c:v>
                </c:pt>
                <c:pt idx="32">
                  <c:v>3.0614282757417512E-6</c:v>
                </c:pt>
                <c:pt idx="33">
                  <c:v>5.2945686883577969E-6</c:v>
                </c:pt>
                <c:pt idx="34">
                  <c:v>8.9704964982684092E-6</c:v>
                </c:pt>
                <c:pt idx="35">
                  <c:v>1.4905285440052862E-5</c:v>
                </c:pt>
                <c:pt idx="36">
                  <c:v>2.4312035115267113E-5</c:v>
                </c:pt>
                <c:pt idx="37">
                  <c:v>3.8962233672208865E-5</c:v>
                </c:pt>
                <c:pt idx="38">
                  <c:v>6.1398951717307526E-5</c:v>
                </c:pt>
                <c:pt idx="39">
                  <c:v>9.5213314144355465E-5</c:v>
                </c:pt>
                <c:pt idx="40">
                  <c:v>1.4539646871895642E-4</c:v>
                </c:pt>
                <c:pt idx="41">
                  <c:v>2.1877948117950244E-4</c:v>
                </c:pt>
                <c:pt idx="42">
                  <c:v>3.2457301599677436E-4</c:v>
                </c:pt>
                <c:pt idx="43">
                  <c:v>4.7501707882772164E-4</c:v>
                </c:pt>
                <c:pt idx="44">
                  <c:v>6.8614827601217755E-4</c:v>
                </c:pt>
                <c:pt idx="45">
                  <c:v>9.7868778963127812E-4</c:v>
                </c:pt>
                <c:pt idx="46">
                  <c:v>1.3790474257008105E-3</c:v>
                </c:pt>
                <c:pt idx="47">
                  <c:v>1.9204435967270692E-3</c:v>
                </c:pt>
                <c:pt idx="48">
                  <c:v>2.6440999797943082E-3</c:v>
                </c:pt>
                <c:pt idx="49">
                  <c:v>3.6005090064152407E-3</c:v>
                </c:pt>
                <c:pt idx="50">
                  <c:v>4.8507105960070721E-3</c:v>
                </c:pt>
                <c:pt idx="51">
                  <c:v>6.467534105149747E-3</c:v>
                </c:pt>
                <c:pt idx="52">
                  <c:v>8.5367369544536165E-3</c:v>
                </c:pt>
                <c:pt idx="53">
                  <c:v>1.1157961588919211E-2</c:v>
                </c:pt>
                <c:pt idx="54">
                  <c:v>1.4445422227160646E-2</c:v>
                </c:pt>
                <c:pt idx="55">
                  <c:v>1.8528225248020534E-2</c:v>
                </c:pt>
                <c:pt idx="56">
                  <c:v>2.3550223072281214E-2</c:v>
                </c:pt>
                <c:pt idx="57">
                  <c:v>2.9669302013256387E-2</c:v>
                </c:pt>
                <c:pt idx="58">
                  <c:v>3.7056010677380416E-2</c:v>
                </c:pt>
                <c:pt idx="59">
                  <c:v>4.5891447792008697E-2</c:v>
                </c:pt>
                <c:pt idx="60">
                  <c:v>5.6364347253036386E-2</c:v>
                </c:pt>
                <c:pt idx="61">
                  <c:v>6.8667323809439282E-2</c:v>
                </c:pt>
                <c:pt idx="62">
                  <c:v>8.2992274823568593E-2</c:v>
                </c:pt>
                <c:pt idx="63">
                  <c:v>9.9524971209978191E-2</c:v>
                </c:pt>
                <c:pt idx="64">
                  <c:v>0.11843891274717255</c:v>
                </c:pt>
                <c:pt idx="65">
                  <c:v>0.13988856781517936</c:v>
                </c:pt>
                <c:pt idx="66">
                  <c:v>0.16400216317639102</c:v>
                </c:pt>
                <c:pt idx="67">
                  <c:v>0.19087423330580294</c:v>
                </c:pt>
                <c:pt idx="68">
                  <c:v>0.22055817839768735</c:v>
                </c:pt>
                <c:pt idx="69">
                  <c:v>0.25305911286477667</c:v>
                </c:pt>
                <c:pt idx="70">
                  <c:v>0.28832730932533779</c:v>
                </c:pt>
                <c:pt idx="71">
                  <c:v>0.32625255442109563</c:v>
                </c:pt>
                <c:pt idx="72">
                  <c:v>0.36665973042874661</c:v>
                </c:pt>
                <c:pt idx="73">
                  <c:v>0.40930591920854664</c:v>
                </c:pt>
                <c:pt idx="74">
                  <c:v>0.45387929198427474</c:v>
                </c:pt>
                <c:pt idx="75">
                  <c:v>0.49999999999999994</c:v>
                </c:pt>
                <c:pt idx="76">
                  <c:v>0.54722321835836996</c:v>
                </c:pt>
                <c:pt idx="77">
                  <c:v>0.59504442030276206</c:v>
                </c:pt>
                <c:pt idx="78">
                  <c:v>0.64290687468307761</c:v>
                </c:pt>
                <c:pt idx="79">
                  <c:v>0.69021126888749962</c:v>
                </c:pt>
                <c:pt idx="80">
                  <c:v>0.73632726723941466</c:v>
                </c:pt>
                <c:pt idx="81">
                  <c:v>0.78060672521769436</c:v>
                </c:pt>
                <c:pt idx="82">
                  <c:v>0.82239819744646225</c:v>
                </c:pt>
                <c:pt idx="83">
                  <c:v>0.86106230666358985</c:v>
                </c:pt>
                <c:pt idx="84">
                  <c:v>0.89598748585708154</c:v>
                </c:pt>
                <c:pt idx="85">
                  <c:v>0.92660556984194764</c:v>
                </c:pt>
                <c:pt idx="86">
                  <c:v>0.95240669824753965</c:v>
                </c:pt>
                <c:pt idx="87">
                  <c:v>0.97295300065556856</c:v>
                </c:pt>
                <c:pt idx="88">
                  <c:v>0.98789056676251397</c:v>
                </c:pt>
                <c:pt idx="89">
                  <c:v>0.99695925900903837</c:v>
                </c:pt>
                <c:pt idx="90">
                  <c:v>1</c:v>
                </c:pt>
                <c:pt idx="91">
                  <c:v>0.99695925900903837</c:v>
                </c:pt>
                <c:pt idx="92">
                  <c:v>0.98789056676251397</c:v>
                </c:pt>
                <c:pt idx="93">
                  <c:v>0.97295300065556856</c:v>
                </c:pt>
                <c:pt idx="94">
                  <c:v>0.95240669824753965</c:v>
                </c:pt>
                <c:pt idx="95">
                  <c:v>0.92660556984194764</c:v>
                </c:pt>
                <c:pt idx="96">
                  <c:v>0.89598748585708154</c:v>
                </c:pt>
                <c:pt idx="97">
                  <c:v>0.86106230666358985</c:v>
                </c:pt>
                <c:pt idx="98">
                  <c:v>0.82239819744646225</c:v>
                </c:pt>
                <c:pt idx="99">
                  <c:v>0.78060672521769436</c:v>
                </c:pt>
                <c:pt idx="100">
                  <c:v>0.73632726723941466</c:v>
                </c:pt>
                <c:pt idx="101">
                  <c:v>0.69021126888749962</c:v>
                </c:pt>
                <c:pt idx="102">
                  <c:v>0.64290687468307761</c:v>
                </c:pt>
                <c:pt idx="103">
                  <c:v>0.59504442030276206</c:v>
                </c:pt>
                <c:pt idx="104">
                  <c:v>0.54722321835836996</c:v>
                </c:pt>
                <c:pt idx="105">
                  <c:v>0.49999999999999994</c:v>
                </c:pt>
                <c:pt idx="106">
                  <c:v>0.45387929198427474</c:v>
                </c:pt>
                <c:pt idx="107">
                  <c:v>0.40930591920854664</c:v>
                </c:pt>
                <c:pt idx="108">
                  <c:v>0.36665973042874661</c:v>
                </c:pt>
                <c:pt idx="109">
                  <c:v>0.32625255442109563</c:v>
                </c:pt>
                <c:pt idx="110">
                  <c:v>0.28832730932533779</c:v>
                </c:pt>
                <c:pt idx="111">
                  <c:v>0.25305911286477667</c:v>
                </c:pt>
                <c:pt idx="112">
                  <c:v>0.22055817839768735</c:v>
                </c:pt>
                <c:pt idx="113">
                  <c:v>0.19087423330580294</c:v>
                </c:pt>
                <c:pt idx="114">
                  <c:v>0.16400216317639102</c:v>
                </c:pt>
                <c:pt idx="115">
                  <c:v>0.13988856781517936</c:v>
                </c:pt>
                <c:pt idx="116">
                  <c:v>0.11843891274717255</c:v>
                </c:pt>
                <c:pt idx="117">
                  <c:v>9.9524971209978191E-2</c:v>
                </c:pt>
                <c:pt idx="118">
                  <c:v>8.2992274823568593E-2</c:v>
                </c:pt>
                <c:pt idx="119">
                  <c:v>6.8667323809439282E-2</c:v>
                </c:pt>
                <c:pt idx="120">
                  <c:v>5.6364347253036386E-2</c:v>
                </c:pt>
                <c:pt idx="121">
                  <c:v>4.5891447792008697E-2</c:v>
                </c:pt>
                <c:pt idx="122">
                  <c:v>3.7056010677380416E-2</c:v>
                </c:pt>
                <c:pt idx="123">
                  <c:v>2.9669302013256387E-2</c:v>
                </c:pt>
                <c:pt idx="124">
                  <c:v>2.3550223072281214E-2</c:v>
                </c:pt>
                <c:pt idx="125">
                  <c:v>1.8528225248020534E-2</c:v>
                </c:pt>
                <c:pt idx="126">
                  <c:v>1.4445422227160646E-2</c:v>
                </c:pt>
                <c:pt idx="127">
                  <c:v>1.1157961588919211E-2</c:v>
                </c:pt>
                <c:pt idx="128">
                  <c:v>8.5367369544536165E-3</c:v>
                </c:pt>
                <c:pt idx="129">
                  <c:v>6.467534105149747E-3</c:v>
                </c:pt>
                <c:pt idx="130">
                  <c:v>4.8507105960070721E-3</c:v>
                </c:pt>
                <c:pt idx="131">
                  <c:v>3.6005090064152407E-3</c:v>
                </c:pt>
                <c:pt idx="132">
                  <c:v>2.6440999797943082E-3</c:v>
                </c:pt>
                <c:pt idx="133">
                  <c:v>1.9204435967270692E-3</c:v>
                </c:pt>
                <c:pt idx="134">
                  <c:v>1.3790474257008105E-3</c:v>
                </c:pt>
                <c:pt idx="135">
                  <c:v>9.7868778963127812E-4</c:v>
                </c:pt>
                <c:pt idx="136">
                  <c:v>6.8614827601217755E-4</c:v>
                </c:pt>
                <c:pt idx="137">
                  <c:v>4.7501707882772164E-4</c:v>
                </c:pt>
                <c:pt idx="138">
                  <c:v>3.2457301599677436E-4</c:v>
                </c:pt>
                <c:pt idx="139">
                  <c:v>2.1877948117950244E-4</c:v>
                </c:pt>
                <c:pt idx="140">
                  <c:v>1.4539646871895642E-4</c:v>
                </c:pt>
                <c:pt idx="141">
                  <c:v>9.5213314144355465E-5</c:v>
                </c:pt>
                <c:pt idx="142">
                  <c:v>6.1398951717307526E-5</c:v>
                </c:pt>
                <c:pt idx="143">
                  <c:v>3.8962233672208865E-5</c:v>
                </c:pt>
                <c:pt idx="144">
                  <c:v>2.4312035115267113E-5</c:v>
                </c:pt>
                <c:pt idx="145">
                  <c:v>1.4905285440052862E-5</c:v>
                </c:pt>
                <c:pt idx="146">
                  <c:v>8.9704964982684092E-6</c:v>
                </c:pt>
                <c:pt idx="147">
                  <c:v>5.2945686883577969E-6</c:v>
                </c:pt>
                <c:pt idx="148">
                  <c:v>3.0614282757417512E-6</c:v>
                </c:pt>
                <c:pt idx="149">
                  <c:v>1.7321849049250419E-6</c:v>
                </c:pt>
                <c:pt idx="150">
                  <c:v>9.5782978957335843E-7</c:v>
                </c:pt>
                <c:pt idx="151">
                  <c:v>5.1688851320377688E-7</c:v>
                </c:pt>
                <c:pt idx="152">
                  <c:v>2.7179764933160856E-7</c:v>
                </c:pt>
                <c:pt idx="153">
                  <c:v>1.3902295638898242E-7</c:v>
                </c:pt>
                <c:pt idx="154">
                  <c:v>6.9037622611261318E-8</c:v>
                </c:pt>
                <c:pt idx="155">
                  <c:v>3.3213258109792031E-8</c:v>
                </c:pt>
                <c:pt idx="156">
                  <c:v>1.5442465380980232E-8</c:v>
                </c:pt>
                <c:pt idx="157">
                  <c:v>6.9202253373532637E-9</c:v>
                </c:pt>
                <c:pt idx="158">
                  <c:v>2.9797727910313132E-9</c:v>
                </c:pt>
                <c:pt idx="159">
                  <c:v>1.2285102089151132E-9</c:v>
                </c:pt>
                <c:pt idx="160">
                  <c:v>4.8301033073716298E-10</c:v>
                </c:pt>
                <c:pt idx="161">
                  <c:v>1.8025834344122089E-10</c:v>
                </c:pt>
                <c:pt idx="162">
                  <c:v>6.3510632736587455E-11</c:v>
                </c:pt>
                <c:pt idx="163">
                  <c:v>2.0992143944361406E-11</c:v>
                </c:pt>
                <c:pt idx="164">
                  <c:v>6.4605882068954049E-12</c:v>
                </c:pt>
                <c:pt idx="165">
                  <c:v>1.8348758115882724E-12</c:v>
                </c:pt>
                <c:pt idx="166">
                  <c:v>4.7573983802591345E-13</c:v>
                </c:pt>
                <c:pt idx="167">
                  <c:v>1.1112832804102741E-13</c:v>
                </c:pt>
                <c:pt idx="168">
                  <c:v>2.3006836524573916E-14</c:v>
                </c:pt>
                <c:pt idx="169">
                  <c:v>4.1351326384605609E-15</c:v>
                </c:pt>
                <c:pt idx="170">
                  <c:v>6.2830986170896004E-16</c:v>
                </c:pt>
                <c:pt idx="171">
                  <c:v>7.7929607860849482E-17</c:v>
                </c:pt>
                <c:pt idx="172">
                  <c:v>7.5245104645718999E-18</c:v>
                </c:pt>
                <c:pt idx="173">
                  <c:v>5.2920419976768121E-19</c:v>
                </c:pt>
                <c:pt idx="174">
                  <c:v>2.4594800412866317E-20</c:v>
                </c:pt>
                <c:pt idx="175">
                  <c:v>6.4948228481963335E-22</c:v>
                </c:pt>
                <c:pt idx="176">
                  <c:v>7.5673557191323236E-24</c:v>
                </c:pt>
                <c:pt idx="177">
                  <c:v>2.4212508197397794E-26</c:v>
                </c:pt>
                <c:pt idx="178">
                  <c:v>7.337086697605606E-30</c:v>
                </c:pt>
                <c:pt idx="179">
                  <c:v>7.049114739786763E-36</c:v>
                </c:pt>
                <c:pt idx="1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06-47CD-BF7D-D4354233F745}"/>
            </c:ext>
          </c:extLst>
        </c:ser>
        <c:ser>
          <c:idx val="3"/>
          <c:order val="3"/>
          <c:tx>
            <c:strRef>
              <c:f>cosn!$L$3</c:f>
              <c:strCache>
                <c:ptCount val="1"/>
                <c:pt idx="0">
                  <c:v>cos^30.42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cosn!$I$4:$I$184</c:f>
              <c:numCache>
                <c:formatCode>General</c:formatCode>
                <c:ptCount val="181"/>
                <c:pt idx="0">
                  <c:v>-90</c:v>
                </c:pt>
                <c:pt idx="1">
                  <c:v>-89</c:v>
                </c:pt>
                <c:pt idx="2">
                  <c:v>-88</c:v>
                </c:pt>
                <c:pt idx="3">
                  <c:v>-87</c:v>
                </c:pt>
                <c:pt idx="4">
                  <c:v>-86</c:v>
                </c:pt>
                <c:pt idx="5">
                  <c:v>-85</c:v>
                </c:pt>
                <c:pt idx="6">
                  <c:v>-84</c:v>
                </c:pt>
                <c:pt idx="7">
                  <c:v>-83</c:v>
                </c:pt>
                <c:pt idx="8">
                  <c:v>-82</c:v>
                </c:pt>
                <c:pt idx="9">
                  <c:v>-81</c:v>
                </c:pt>
                <c:pt idx="10">
                  <c:v>-80</c:v>
                </c:pt>
                <c:pt idx="11">
                  <c:v>-79</c:v>
                </c:pt>
                <c:pt idx="12">
                  <c:v>-78</c:v>
                </c:pt>
                <c:pt idx="13">
                  <c:v>-77</c:v>
                </c:pt>
                <c:pt idx="14">
                  <c:v>-76</c:v>
                </c:pt>
                <c:pt idx="15">
                  <c:v>-75</c:v>
                </c:pt>
                <c:pt idx="16">
                  <c:v>-74</c:v>
                </c:pt>
                <c:pt idx="17">
                  <c:v>-73</c:v>
                </c:pt>
                <c:pt idx="18">
                  <c:v>-72</c:v>
                </c:pt>
                <c:pt idx="19">
                  <c:v>-71</c:v>
                </c:pt>
                <c:pt idx="20">
                  <c:v>-70</c:v>
                </c:pt>
                <c:pt idx="21">
                  <c:v>-69</c:v>
                </c:pt>
                <c:pt idx="22">
                  <c:v>-68</c:v>
                </c:pt>
                <c:pt idx="23">
                  <c:v>-67</c:v>
                </c:pt>
                <c:pt idx="24">
                  <c:v>-66</c:v>
                </c:pt>
                <c:pt idx="25">
                  <c:v>-65</c:v>
                </c:pt>
                <c:pt idx="26">
                  <c:v>-64</c:v>
                </c:pt>
                <c:pt idx="27">
                  <c:v>-63</c:v>
                </c:pt>
                <c:pt idx="28">
                  <c:v>-62</c:v>
                </c:pt>
                <c:pt idx="29">
                  <c:v>-61</c:v>
                </c:pt>
                <c:pt idx="30">
                  <c:v>-60</c:v>
                </c:pt>
                <c:pt idx="31">
                  <c:v>-59</c:v>
                </c:pt>
                <c:pt idx="32">
                  <c:v>-58</c:v>
                </c:pt>
                <c:pt idx="33">
                  <c:v>-57</c:v>
                </c:pt>
                <c:pt idx="34">
                  <c:v>-56</c:v>
                </c:pt>
                <c:pt idx="35">
                  <c:v>-55</c:v>
                </c:pt>
                <c:pt idx="36">
                  <c:v>-54</c:v>
                </c:pt>
                <c:pt idx="37">
                  <c:v>-53</c:v>
                </c:pt>
                <c:pt idx="38">
                  <c:v>-52</c:v>
                </c:pt>
                <c:pt idx="39">
                  <c:v>-51</c:v>
                </c:pt>
                <c:pt idx="40">
                  <c:v>-50</c:v>
                </c:pt>
                <c:pt idx="41">
                  <c:v>-49</c:v>
                </c:pt>
                <c:pt idx="42">
                  <c:v>-48</c:v>
                </c:pt>
                <c:pt idx="43">
                  <c:v>-47</c:v>
                </c:pt>
                <c:pt idx="44">
                  <c:v>-46</c:v>
                </c:pt>
                <c:pt idx="45">
                  <c:v>-45</c:v>
                </c:pt>
                <c:pt idx="46">
                  <c:v>-44</c:v>
                </c:pt>
                <c:pt idx="47">
                  <c:v>-43</c:v>
                </c:pt>
                <c:pt idx="48">
                  <c:v>-42</c:v>
                </c:pt>
                <c:pt idx="49">
                  <c:v>-41</c:v>
                </c:pt>
                <c:pt idx="50">
                  <c:v>-40</c:v>
                </c:pt>
                <c:pt idx="51">
                  <c:v>-39</c:v>
                </c:pt>
                <c:pt idx="52">
                  <c:v>-38</c:v>
                </c:pt>
                <c:pt idx="53">
                  <c:v>-37</c:v>
                </c:pt>
                <c:pt idx="54">
                  <c:v>-36</c:v>
                </c:pt>
                <c:pt idx="55">
                  <c:v>-35</c:v>
                </c:pt>
                <c:pt idx="56">
                  <c:v>-34</c:v>
                </c:pt>
                <c:pt idx="57">
                  <c:v>-33</c:v>
                </c:pt>
                <c:pt idx="58">
                  <c:v>-32</c:v>
                </c:pt>
                <c:pt idx="59">
                  <c:v>-31</c:v>
                </c:pt>
                <c:pt idx="60">
                  <c:v>-30</c:v>
                </c:pt>
                <c:pt idx="61">
                  <c:v>-29</c:v>
                </c:pt>
                <c:pt idx="62">
                  <c:v>-28</c:v>
                </c:pt>
                <c:pt idx="63">
                  <c:v>-27</c:v>
                </c:pt>
                <c:pt idx="64">
                  <c:v>-26</c:v>
                </c:pt>
                <c:pt idx="65">
                  <c:v>-25</c:v>
                </c:pt>
                <c:pt idx="66">
                  <c:v>-24</c:v>
                </c:pt>
                <c:pt idx="67">
                  <c:v>-23</c:v>
                </c:pt>
                <c:pt idx="68">
                  <c:v>-22</c:v>
                </c:pt>
                <c:pt idx="69">
                  <c:v>-21</c:v>
                </c:pt>
                <c:pt idx="70">
                  <c:v>-20</c:v>
                </c:pt>
                <c:pt idx="71">
                  <c:v>-19</c:v>
                </c:pt>
                <c:pt idx="72">
                  <c:v>-18</c:v>
                </c:pt>
                <c:pt idx="73">
                  <c:v>-17</c:v>
                </c:pt>
                <c:pt idx="74">
                  <c:v>-16</c:v>
                </c:pt>
                <c:pt idx="75">
                  <c:v>-15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-11</c:v>
                </c:pt>
                <c:pt idx="80">
                  <c:v>-10</c:v>
                </c:pt>
                <c:pt idx="81">
                  <c:v>-9</c:v>
                </c:pt>
                <c:pt idx="82">
                  <c:v>-8</c:v>
                </c:pt>
                <c:pt idx="83">
                  <c:v>-7</c:v>
                </c:pt>
                <c:pt idx="84">
                  <c:v>-6</c:v>
                </c:pt>
                <c:pt idx="85">
                  <c:v>-5</c:v>
                </c:pt>
                <c:pt idx="86">
                  <c:v>-4</c:v>
                </c:pt>
                <c:pt idx="87">
                  <c:v>-3</c:v>
                </c:pt>
                <c:pt idx="88">
                  <c:v>-2</c:v>
                </c:pt>
                <c:pt idx="89">
                  <c:v>-1</c:v>
                </c:pt>
                <c:pt idx="90">
                  <c:v>0</c:v>
                </c:pt>
                <c:pt idx="91">
                  <c:v>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13</c:v>
                </c:pt>
                <c:pt idx="104">
                  <c:v>14</c:v>
                </c:pt>
                <c:pt idx="105">
                  <c:v>15</c:v>
                </c:pt>
                <c:pt idx="106">
                  <c:v>16</c:v>
                </c:pt>
                <c:pt idx="107">
                  <c:v>17</c:v>
                </c:pt>
                <c:pt idx="108">
                  <c:v>18</c:v>
                </c:pt>
                <c:pt idx="109">
                  <c:v>19</c:v>
                </c:pt>
                <c:pt idx="110">
                  <c:v>20</c:v>
                </c:pt>
                <c:pt idx="111">
                  <c:v>21</c:v>
                </c:pt>
                <c:pt idx="112">
                  <c:v>22</c:v>
                </c:pt>
                <c:pt idx="113">
                  <c:v>23</c:v>
                </c:pt>
                <c:pt idx="114">
                  <c:v>24</c:v>
                </c:pt>
                <c:pt idx="115">
                  <c:v>25</c:v>
                </c:pt>
                <c:pt idx="116">
                  <c:v>26</c:v>
                </c:pt>
                <c:pt idx="117">
                  <c:v>27</c:v>
                </c:pt>
                <c:pt idx="118">
                  <c:v>28</c:v>
                </c:pt>
                <c:pt idx="119">
                  <c:v>29</c:v>
                </c:pt>
                <c:pt idx="120">
                  <c:v>30</c:v>
                </c:pt>
                <c:pt idx="121">
                  <c:v>31</c:v>
                </c:pt>
                <c:pt idx="122">
                  <c:v>32</c:v>
                </c:pt>
                <c:pt idx="123">
                  <c:v>33</c:v>
                </c:pt>
                <c:pt idx="124">
                  <c:v>34</c:v>
                </c:pt>
                <c:pt idx="125">
                  <c:v>35</c:v>
                </c:pt>
                <c:pt idx="126">
                  <c:v>36</c:v>
                </c:pt>
                <c:pt idx="127">
                  <c:v>37</c:v>
                </c:pt>
                <c:pt idx="128">
                  <c:v>38</c:v>
                </c:pt>
                <c:pt idx="129">
                  <c:v>39</c:v>
                </c:pt>
                <c:pt idx="130">
                  <c:v>40</c:v>
                </c:pt>
                <c:pt idx="131">
                  <c:v>41</c:v>
                </c:pt>
                <c:pt idx="132">
                  <c:v>42</c:v>
                </c:pt>
                <c:pt idx="133">
                  <c:v>43</c:v>
                </c:pt>
                <c:pt idx="134">
                  <c:v>44</c:v>
                </c:pt>
                <c:pt idx="135">
                  <c:v>45</c:v>
                </c:pt>
                <c:pt idx="136">
                  <c:v>46</c:v>
                </c:pt>
                <c:pt idx="137">
                  <c:v>47</c:v>
                </c:pt>
                <c:pt idx="138">
                  <c:v>48</c:v>
                </c:pt>
                <c:pt idx="139">
                  <c:v>49</c:v>
                </c:pt>
                <c:pt idx="140">
                  <c:v>50</c:v>
                </c:pt>
                <c:pt idx="141">
                  <c:v>51</c:v>
                </c:pt>
                <c:pt idx="142">
                  <c:v>52</c:v>
                </c:pt>
                <c:pt idx="143">
                  <c:v>53</c:v>
                </c:pt>
                <c:pt idx="144">
                  <c:v>54</c:v>
                </c:pt>
                <c:pt idx="145">
                  <c:v>55</c:v>
                </c:pt>
                <c:pt idx="146">
                  <c:v>56</c:v>
                </c:pt>
                <c:pt idx="147">
                  <c:v>57</c:v>
                </c:pt>
                <c:pt idx="148">
                  <c:v>58</c:v>
                </c:pt>
                <c:pt idx="149">
                  <c:v>59</c:v>
                </c:pt>
                <c:pt idx="150">
                  <c:v>60</c:v>
                </c:pt>
                <c:pt idx="151">
                  <c:v>61</c:v>
                </c:pt>
                <c:pt idx="152">
                  <c:v>62</c:v>
                </c:pt>
                <c:pt idx="153">
                  <c:v>63</c:v>
                </c:pt>
                <c:pt idx="154">
                  <c:v>64</c:v>
                </c:pt>
                <c:pt idx="155">
                  <c:v>65</c:v>
                </c:pt>
                <c:pt idx="156">
                  <c:v>66</c:v>
                </c:pt>
                <c:pt idx="157">
                  <c:v>67</c:v>
                </c:pt>
                <c:pt idx="158">
                  <c:v>68</c:v>
                </c:pt>
                <c:pt idx="159">
                  <c:v>69</c:v>
                </c:pt>
                <c:pt idx="160">
                  <c:v>70</c:v>
                </c:pt>
                <c:pt idx="161">
                  <c:v>71</c:v>
                </c:pt>
                <c:pt idx="162">
                  <c:v>72</c:v>
                </c:pt>
                <c:pt idx="163">
                  <c:v>73</c:v>
                </c:pt>
                <c:pt idx="164">
                  <c:v>74</c:v>
                </c:pt>
                <c:pt idx="165">
                  <c:v>75</c:v>
                </c:pt>
                <c:pt idx="166">
                  <c:v>76</c:v>
                </c:pt>
                <c:pt idx="167">
                  <c:v>77</c:v>
                </c:pt>
                <c:pt idx="168">
                  <c:v>78</c:v>
                </c:pt>
                <c:pt idx="169">
                  <c:v>79</c:v>
                </c:pt>
                <c:pt idx="170">
                  <c:v>80</c:v>
                </c:pt>
                <c:pt idx="171">
                  <c:v>81</c:v>
                </c:pt>
                <c:pt idx="172">
                  <c:v>82</c:v>
                </c:pt>
                <c:pt idx="173">
                  <c:v>83</c:v>
                </c:pt>
                <c:pt idx="174">
                  <c:v>84</c:v>
                </c:pt>
                <c:pt idx="175">
                  <c:v>85</c:v>
                </c:pt>
                <c:pt idx="176">
                  <c:v>86</c:v>
                </c:pt>
                <c:pt idx="177">
                  <c:v>87</c:v>
                </c:pt>
                <c:pt idx="178">
                  <c:v>88</c:v>
                </c:pt>
                <c:pt idx="179">
                  <c:v>89</c:v>
                </c:pt>
                <c:pt idx="180">
                  <c:v>90</c:v>
                </c:pt>
              </c:numCache>
            </c:numRef>
          </c:xVal>
          <c:yVal>
            <c:numRef>
              <c:f>cosn!$L$4:$L$184</c:f>
              <c:numCache>
                <c:formatCode>0.00</c:formatCode>
                <c:ptCount val="181"/>
                <c:pt idx="0">
                  <c:v>0</c:v>
                </c:pt>
                <c:pt idx="1">
                  <c:v>3.3450339170850631E-54</c:v>
                </c:pt>
                <c:pt idx="2">
                  <c:v>4.7697403666632182E-45</c:v>
                </c:pt>
                <c:pt idx="3">
                  <c:v>1.0742859616214859E-39</c:v>
                </c:pt>
                <c:pt idx="4">
                  <c:v>6.7073608119979021E-36</c:v>
                </c:pt>
                <c:pt idx="5">
                  <c:v>5.8630181628196426E-33</c:v>
                </c:pt>
                <c:pt idx="6">
                  <c:v>1.4760823910340915E-30</c:v>
                </c:pt>
                <c:pt idx="7">
                  <c:v>1.5726547562981381E-28</c:v>
                </c:pt>
                <c:pt idx="8">
                  <c:v>8.9215650084636126E-27</c:v>
                </c:pt>
                <c:pt idx="9">
                  <c:v>3.1251777522324247E-25</c:v>
                </c:pt>
                <c:pt idx="10">
                  <c:v>7.4793795569687783E-24</c:v>
                </c:pt>
                <c:pt idx="11">
                  <c:v>1.3144598287928992E-22</c:v>
                </c:pt>
                <c:pt idx="12">
                  <c:v>1.7891841675060206E-21</c:v>
                </c:pt>
                <c:pt idx="13">
                  <c:v>1.9640711267710107E-20</c:v>
                </c:pt>
                <c:pt idx="14">
                  <c:v>1.7943594856541135E-19</c:v>
                </c:pt>
                <c:pt idx="15">
                  <c:v>1.3987383189543854E-18</c:v>
                </c:pt>
                <c:pt idx="16">
                  <c:v>9.4921371987852161E-18</c:v>
                </c:pt>
                <c:pt idx="17">
                  <c:v>5.7007045748569665E-17</c:v>
                </c:pt>
                <c:pt idx="18">
                  <c:v>3.0714330561232625E-16</c:v>
                </c:pt>
                <c:pt idx="19">
                  <c:v>1.5015934690185065E-15</c:v>
                </c:pt>
                <c:pt idx="20">
                  <c:v>6.7258979041877323E-15</c:v>
                </c:pt>
                <c:pt idx="21">
                  <c:v>2.7829700130714195E-14</c:v>
                </c:pt>
                <c:pt idx="22">
                  <c:v>1.0712755990816948E-13</c:v>
                </c:pt>
                <c:pt idx="23">
                  <c:v>3.860038045121834E-13</c:v>
                </c:pt>
                <c:pt idx="24">
                  <c:v>1.30888663279495E-12</c:v>
                </c:pt>
                <c:pt idx="25">
                  <c:v>4.196331000403177E-12</c:v>
                </c:pt>
                <c:pt idx="26">
                  <c:v>1.2772955925988261E-11</c:v>
                </c:pt>
                <c:pt idx="27">
                  <c:v>3.7047558674100187E-11</c:v>
                </c:pt>
                <c:pt idx="28">
                  <c:v>1.0272882453148001E-10</c:v>
                </c:pt>
                <c:pt idx="29">
                  <c:v>2.7312257828988897E-10</c:v>
                </c:pt>
                <c:pt idx="30">
                  <c:v>6.9806162962231584E-10</c:v>
                </c:pt>
                <c:pt idx="31">
                  <c:v>1.7192000492041224E-9</c:v>
                </c:pt>
                <c:pt idx="32">
                  <c:v>4.0886763322519247E-9</c:v>
                </c:pt>
                <c:pt idx="33">
                  <c:v>9.4081356445107318E-9</c:v>
                </c:pt>
                <c:pt idx="34">
                  <c:v>2.0982330849743011E-8</c:v>
                </c:pt>
                <c:pt idx="35">
                  <c:v>4.5428746836818221E-8</c:v>
                </c:pt>
                <c:pt idx="36">
                  <c:v>9.5625228533086728E-8</c:v>
                </c:pt>
                <c:pt idx="37">
                  <c:v>1.9595825607714939E-7</c:v>
                </c:pt>
                <c:pt idx="38">
                  <c:v>3.9141827633034257E-7</c:v>
                </c:pt>
                <c:pt idx="39">
                  <c:v>7.6295612124066568E-7</c:v>
                </c:pt>
                <c:pt idx="40">
                  <c:v>1.4527640402412637E-6</c:v>
                </c:pt>
                <c:pt idx="41">
                  <c:v>2.7048874973942104E-6</c:v>
                </c:pt>
                <c:pt idx="42">
                  <c:v>4.9289249597712268E-6</c:v>
                </c:pt>
                <c:pt idx="43">
                  <c:v>8.7976359536785959E-6</c:v>
                </c:pt>
                <c:pt idx="44">
                  <c:v>1.5393120545674832E-5</c:v>
                </c:pt>
                <c:pt idx="45">
                  <c:v>2.6420855959304447E-5</c:v>
                </c:pt>
                <c:pt idx="46">
                  <c:v>4.4516170054387027E-5</c:v>
                </c:pt>
                <c:pt idx="47">
                  <c:v>7.3673435462582793E-5</c:v>
                </c:pt>
                <c:pt idx="48">
                  <c:v>1.1983392226312283E-4</c:v>
                </c:pt>
                <c:pt idx="49">
                  <c:v>1.916731541198062E-4</c:v>
                </c:pt>
                <c:pt idx="50">
                  <c:v>3.0163181673127675E-4</c:v>
                </c:pt>
                <c:pt idx="51">
                  <c:v>4.6723455892424035E-4</c:v>
                </c:pt>
                <c:pt idx="52">
                  <c:v>7.1273698785962087E-4</c:v>
                </c:pt>
                <c:pt idx="53">
                  <c:v>1.0711312580399816E-3</c:v>
                </c:pt>
                <c:pt idx="54">
                  <c:v>1.5865233910258556E-3</c:v>
                </c:pt>
                <c:pt idx="55">
                  <c:v>2.316869580117762E-3</c:v>
                </c:pt>
                <c:pt idx="56">
                  <c:v>3.3370234638975772E-3</c:v>
                </c:pt>
                <c:pt idx="57">
                  <c:v>4.7420016980582423E-3</c:v>
                </c:pt>
                <c:pt idx="58">
                  <c:v>6.6503221712450444E-3</c:v>
                </c:pt>
                <c:pt idx="59">
                  <c:v>9.2072102440358371E-3</c:v>
                </c:pt>
                <c:pt idx="60">
                  <c:v>1.2587407233529888E-2</c:v>
                </c:pt>
                <c:pt idx="61">
                  <c:v>1.6997257280741539E-2</c:v>
                </c:pt>
                <c:pt idx="62">
                  <c:v>2.2675700300478229E-2</c:v>
                </c:pt>
                <c:pt idx="63">
                  <c:v>2.9893767454849056E-2</c:v>
                </c:pt>
                <c:pt idx="64">
                  <c:v>3.8952169421103765E-2</c:v>
                </c:pt>
                <c:pt idx="65">
                  <c:v>5.0176594151687091E-2</c:v>
                </c:pt>
                <c:pt idx="66">
                  <c:v>6.3910396029029801E-2</c:v>
                </c:pt>
                <c:pt idx="67">
                  <c:v>8.0504466146340548E-2</c:v>
                </c:pt>
                <c:pt idx="68">
                  <c:v>0.10030422444324648</c:v>
                </c:pt>
                <c:pt idx="69">
                  <c:v>0.12363386502705051</c:v>
                </c:pt>
                <c:pt idx="70">
                  <c:v>0.15077820803020253</c:v>
                </c:pt>
                <c:pt idx="71">
                  <c:v>0.18196275188764163</c:v>
                </c:pt>
                <c:pt idx="72">
                  <c:v>0.21733276175345606</c:v>
                </c:pt>
                <c:pt idx="73">
                  <c:v>0.25693245236469231</c:v>
                </c:pt>
                <c:pt idx="74">
                  <c:v>0.3006855046148334</c:v>
                </c:pt>
                <c:pt idx="75">
                  <c:v>0.34837827215259665</c:v>
                </c:pt>
                <c:pt idx="76">
                  <c:v>0.39964706757458424</c:v>
                </c:pt>
                <c:pt idx="77">
                  <c:v>0.45397085203568155</c:v>
                </c:pt>
                <c:pt idx="78">
                  <c:v>0.51067047902246998</c:v>
                </c:pt>
                <c:pt idx="79">
                  <c:v>0.56891536286532218</c:v>
                </c:pt>
                <c:pt idx="80">
                  <c:v>0.62773806515755715</c:v>
                </c:pt>
                <c:pt idx="81">
                  <c:v>0.68605683721563926</c:v>
                </c:pt>
                <c:pt idx="82">
                  <c:v>0.74270565257295107</c:v>
                </c:pt>
                <c:pt idx="83">
                  <c:v>0.79647074583131161</c:v>
                </c:pt>
                <c:pt idx="84">
                  <c:v>0.84613218289846959</c:v>
                </c:pt>
                <c:pt idx="85">
                  <c:v>0.89050856352633168</c:v>
                </c:pt>
                <c:pt idx="86">
                  <c:v>0.92850263809417677</c:v>
                </c:pt>
                <c:pt idx="87">
                  <c:v>0.95914543813539477</c:v>
                </c:pt>
                <c:pt idx="88">
                  <c:v>0.98163649569120237</c:v>
                </c:pt>
                <c:pt idx="89">
                  <c:v>0.99537786933072225</c:v>
                </c:pt>
                <c:pt idx="90">
                  <c:v>1</c:v>
                </c:pt>
                <c:pt idx="91">
                  <c:v>0.99537786933072225</c:v>
                </c:pt>
                <c:pt idx="92">
                  <c:v>0.98163649569120237</c:v>
                </c:pt>
                <c:pt idx="93">
                  <c:v>0.95914543813539477</c:v>
                </c:pt>
                <c:pt idx="94">
                  <c:v>0.92850263809417677</c:v>
                </c:pt>
                <c:pt idx="95">
                  <c:v>0.89050856352633168</c:v>
                </c:pt>
                <c:pt idx="96">
                  <c:v>0.84613218289846959</c:v>
                </c:pt>
                <c:pt idx="97">
                  <c:v>0.79647074583131161</c:v>
                </c:pt>
                <c:pt idx="98">
                  <c:v>0.74270565257295107</c:v>
                </c:pt>
                <c:pt idx="99">
                  <c:v>0.68605683721563926</c:v>
                </c:pt>
                <c:pt idx="100">
                  <c:v>0.62773806515755715</c:v>
                </c:pt>
                <c:pt idx="101">
                  <c:v>0.56891536286532218</c:v>
                </c:pt>
                <c:pt idx="102">
                  <c:v>0.51067047902246998</c:v>
                </c:pt>
                <c:pt idx="103">
                  <c:v>0.45397085203568155</c:v>
                </c:pt>
                <c:pt idx="104">
                  <c:v>0.39964706757458424</c:v>
                </c:pt>
                <c:pt idx="105">
                  <c:v>0.34837827215259665</c:v>
                </c:pt>
                <c:pt idx="106">
                  <c:v>0.3006855046148334</c:v>
                </c:pt>
                <c:pt idx="107">
                  <c:v>0.25693245236469231</c:v>
                </c:pt>
                <c:pt idx="108">
                  <c:v>0.21733276175345606</c:v>
                </c:pt>
                <c:pt idx="109">
                  <c:v>0.18196275188764163</c:v>
                </c:pt>
                <c:pt idx="110">
                  <c:v>0.15077820803020253</c:v>
                </c:pt>
                <c:pt idx="111">
                  <c:v>0.12363386502705051</c:v>
                </c:pt>
                <c:pt idx="112">
                  <c:v>0.10030422444324648</c:v>
                </c:pt>
                <c:pt idx="113">
                  <c:v>8.0504466146340548E-2</c:v>
                </c:pt>
                <c:pt idx="114">
                  <c:v>6.3910396029029801E-2</c:v>
                </c:pt>
                <c:pt idx="115">
                  <c:v>5.0176594151687091E-2</c:v>
                </c:pt>
                <c:pt idx="116">
                  <c:v>3.8952169421103765E-2</c:v>
                </c:pt>
                <c:pt idx="117">
                  <c:v>2.9893767454849056E-2</c:v>
                </c:pt>
                <c:pt idx="118">
                  <c:v>2.2675700300478229E-2</c:v>
                </c:pt>
                <c:pt idx="119">
                  <c:v>1.6997257280741539E-2</c:v>
                </c:pt>
                <c:pt idx="120">
                  <c:v>1.2587407233529888E-2</c:v>
                </c:pt>
                <c:pt idx="121">
                  <c:v>9.2072102440358371E-3</c:v>
                </c:pt>
                <c:pt idx="122">
                  <c:v>6.6503221712450444E-3</c:v>
                </c:pt>
                <c:pt idx="123">
                  <c:v>4.7420016980582423E-3</c:v>
                </c:pt>
                <c:pt idx="124">
                  <c:v>3.3370234638975772E-3</c:v>
                </c:pt>
                <c:pt idx="125">
                  <c:v>2.316869580117762E-3</c:v>
                </c:pt>
                <c:pt idx="126">
                  <c:v>1.5865233910258556E-3</c:v>
                </c:pt>
                <c:pt idx="127">
                  <c:v>1.0711312580399816E-3</c:v>
                </c:pt>
                <c:pt idx="128">
                  <c:v>7.1273698785962087E-4</c:v>
                </c:pt>
                <c:pt idx="129">
                  <c:v>4.6723455892424035E-4</c:v>
                </c:pt>
                <c:pt idx="130">
                  <c:v>3.0163181673127675E-4</c:v>
                </c:pt>
                <c:pt idx="131">
                  <c:v>1.916731541198062E-4</c:v>
                </c:pt>
                <c:pt idx="132">
                  <c:v>1.1983392226312283E-4</c:v>
                </c:pt>
                <c:pt idx="133">
                  <c:v>7.3673435462582793E-5</c:v>
                </c:pt>
                <c:pt idx="134">
                  <c:v>4.4516170054387027E-5</c:v>
                </c:pt>
                <c:pt idx="135">
                  <c:v>2.6420855959304447E-5</c:v>
                </c:pt>
                <c:pt idx="136">
                  <c:v>1.5393120545674832E-5</c:v>
                </c:pt>
                <c:pt idx="137">
                  <c:v>8.7976359536785959E-6</c:v>
                </c:pt>
                <c:pt idx="138">
                  <c:v>4.9289249597712268E-6</c:v>
                </c:pt>
                <c:pt idx="139">
                  <c:v>2.7048874973942104E-6</c:v>
                </c:pt>
                <c:pt idx="140">
                  <c:v>1.4527640402412637E-6</c:v>
                </c:pt>
                <c:pt idx="141">
                  <c:v>7.6295612124066568E-7</c:v>
                </c:pt>
                <c:pt idx="142">
                  <c:v>3.9141827633034257E-7</c:v>
                </c:pt>
                <c:pt idx="143">
                  <c:v>1.9595825607714939E-7</c:v>
                </c:pt>
                <c:pt idx="144">
                  <c:v>9.5625228533086728E-8</c:v>
                </c:pt>
                <c:pt idx="145">
                  <c:v>4.5428746836818221E-8</c:v>
                </c:pt>
                <c:pt idx="146">
                  <c:v>2.0982330849743011E-8</c:v>
                </c:pt>
                <c:pt idx="147">
                  <c:v>9.4081356445107318E-9</c:v>
                </c:pt>
                <c:pt idx="148">
                  <c:v>4.0886763322519247E-9</c:v>
                </c:pt>
                <c:pt idx="149">
                  <c:v>1.7192000492041224E-9</c:v>
                </c:pt>
                <c:pt idx="150">
                  <c:v>6.9806162962231584E-10</c:v>
                </c:pt>
                <c:pt idx="151">
                  <c:v>2.7312257828988897E-10</c:v>
                </c:pt>
                <c:pt idx="152">
                  <c:v>1.0272882453148001E-10</c:v>
                </c:pt>
                <c:pt idx="153">
                  <c:v>3.7047558674100187E-11</c:v>
                </c:pt>
                <c:pt idx="154">
                  <c:v>1.2772955925988261E-11</c:v>
                </c:pt>
                <c:pt idx="155">
                  <c:v>4.196331000403177E-12</c:v>
                </c:pt>
                <c:pt idx="156">
                  <c:v>1.30888663279495E-12</c:v>
                </c:pt>
                <c:pt idx="157">
                  <c:v>3.860038045121834E-13</c:v>
                </c:pt>
                <c:pt idx="158">
                  <c:v>1.0712755990816948E-13</c:v>
                </c:pt>
                <c:pt idx="159">
                  <c:v>2.7829700130714195E-14</c:v>
                </c:pt>
                <c:pt idx="160">
                  <c:v>6.7258979041877323E-15</c:v>
                </c:pt>
                <c:pt idx="161">
                  <c:v>1.5015934690185065E-15</c:v>
                </c:pt>
                <c:pt idx="162">
                  <c:v>3.0714330561232625E-16</c:v>
                </c:pt>
                <c:pt idx="163">
                  <c:v>5.7007045748569665E-17</c:v>
                </c:pt>
                <c:pt idx="164">
                  <c:v>9.4921371987852161E-18</c:v>
                </c:pt>
                <c:pt idx="165">
                  <c:v>1.3987383189543854E-18</c:v>
                </c:pt>
                <c:pt idx="166">
                  <c:v>1.7943594856541135E-19</c:v>
                </c:pt>
                <c:pt idx="167">
                  <c:v>1.9640711267710107E-20</c:v>
                </c:pt>
                <c:pt idx="168">
                  <c:v>1.7891841675060206E-21</c:v>
                </c:pt>
                <c:pt idx="169">
                  <c:v>1.3144598287928992E-22</c:v>
                </c:pt>
                <c:pt idx="170">
                  <c:v>7.4793795569687783E-24</c:v>
                </c:pt>
                <c:pt idx="171">
                  <c:v>3.1251777522324247E-25</c:v>
                </c:pt>
                <c:pt idx="172">
                  <c:v>8.9215650084636126E-27</c:v>
                </c:pt>
                <c:pt idx="173">
                  <c:v>1.5726547562981381E-28</c:v>
                </c:pt>
                <c:pt idx="174">
                  <c:v>1.4760823910340915E-30</c:v>
                </c:pt>
                <c:pt idx="175">
                  <c:v>5.8630181628196426E-33</c:v>
                </c:pt>
                <c:pt idx="176">
                  <c:v>6.7073608119979021E-36</c:v>
                </c:pt>
                <c:pt idx="177">
                  <c:v>1.0742859616214859E-39</c:v>
                </c:pt>
                <c:pt idx="178">
                  <c:v>4.7697403666632182E-45</c:v>
                </c:pt>
                <c:pt idx="179">
                  <c:v>3.3450339170850631E-54</c:v>
                </c:pt>
                <c:pt idx="1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06-47CD-BF7D-D4354233F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390728"/>
        <c:axId val="694391712"/>
      </c:scatterChart>
      <c:valAx>
        <c:axId val="694390728"/>
        <c:scaling>
          <c:orientation val="minMax"/>
          <c:max val="90"/>
          <c:min val="-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alpha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4391712"/>
        <c:crosses val="autoZero"/>
        <c:crossBetween val="midCat"/>
        <c:majorUnit val="10"/>
      </c:valAx>
      <c:valAx>
        <c:axId val="694391712"/>
        <c:scaling>
          <c:orientation val="minMax"/>
          <c:max val="1.1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value</a:t>
                </a:r>
              </a:p>
              <a:p>
                <a:pPr>
                  <a:defRPr/>
                </a:pP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4390728"/>
        <c:crossesAt val="-90"/>
        <c:crossBetween val="midCat"/>
        <c:majorUnit val="0.1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5085258128274179"/>
          <c:y val="1.8312220772131363E-2"/>
          <c:w val="0.22726335764854916"/>
          <c:h val="0.24284549185889029"/>
        </c:manualLayout>
      </c:layout>
      <c:overlay val="1"/>
      <c:spPr>
        <a:solidFill>
          <a:schemeClr val="bg1">
            <a:alpha val="67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encircled energy</a:t>
            </a:r>
            <a:endParaRPr lang="de-DE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cosn!$J$3</c:f>
              <c:strCache>
                <c:ptCount val="1"/>
                <c:pt idx="0">
                  <c:v>cos^10.00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cosn!$I$94:$I$184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cosn!$T$94:$T$184</c:f>
              <c:numCache>
                <c:formatCode>0.00</c:formatCode>
                <c:ptCount val="91"/>
                <c:pt idx="0">
                  <c:v>0</c:v>
                </c:pt>
                <c:pt idx="1">
                  <c:v>1.6740780403639022E-3</c:v>
                </c:pt>
                <c:pt idx="2">
                  <c:v>6.6805299996478551E-3</c:v>
                </c:pt>
                <c:pt idx="3">
                  <c:v>1.49722416190744E-2</c:v>
                </c:pt>
                <c:pt idx="4">
                  <c:v>2.6471458752370003E-2</c:v>
                </c:pt>
                <c:pt idx="5">
                  <c:v>4.1070926249878847E-2</c:v>
                </c:pt>
                <c:pt idx="6">
                  <c:v>5.8635451678198725E-2</c:v>
                </c:pt>
                <c:pt idx="7">
                  <c:v>7.9003864007805347E-2</c:v>
                </c:pt>
                <c:pt idx="8">
                  <c:v>0.10199133005760364</c:v>
                </c:pt>
                <c:pt idx="9">
                  <c:v>0.12739198499123738</c:v>
                </c:pt>
                <c:pt idx="10">
                  <c:v>0.1549818276578423</c:v>
                </c:pt>
                <c:pt idx="11">
                  <c:v>0.18452182717647136</c:v>
                </c:pt>
                <c:pt idx="12">
                  <c:v>0.21576118396680743</c:v>
                </c:pt>
                <c:pt idx="13">
                  <c:v>0.24844068648675632</c:v>
                </c:pt>
                <c:pt idx="14">
                  <c:v>0.28229610427591223</c:v>
                </c:pt>
                <c:pt idx="15">
                  <c:v>0.31706155851655582</c:v>
                </c:pt>
                <c:pt idx="16">
                  <c:v>0.35247281317313406</c:v>
                </c:pt>
                <c:pt idx="17">
                  <c:v>0.38827043278957984</c:v>
                </c:pt>
                <c:pt idx="18">
                  <c:v>0.424202757115968</c:v>
                </c:pt>
                <c:pt idx="19">
                  <c:v>0.46002864778187846</c:v>
                </c:pt>
                <c:pt idx="20">
                  <c:v>0.49551996809239884</c:v>
                </c:pt>
                <c:pt idx="21">
                  <c:v>0.53046376353589153</c:v>
                </c:pt>
                <c:pt idx="22">
                  <c:v>0.56466411759018742</c:v>
                </c:pt>
                <c:pt idx="23">
                  <c:v>0.59794366471776939</c:v>
                </c:pt>
                <c:pt idx="24">
                  <c:v>0.63014474987025126</c:v>
                </c:pt>
                <c:pt idx="25">
                  <c:v>0.66113023119971581</c:v>
                </c:pt>
                <c:pt idx="26">
                  <c:v>0.6907839298277868</c:v>
                </c:pt>
                <c:pt idx="27">
                  <c:v>0.71901073729258402</c:v>
                </c:pt>
                <c:pt idx="28">
                  <c:v>0.74573639753407006</c:v>
                </c:pt>
                <c:pt idx="29">
                  <c:v>0.77090698586349171</c:v>
                </c:pt>
                <c:pt idx="30">
                  <c:v>0.7944881121878723</c:v>
                </c:pt>
                <c:pt idx="31">
                  <c:v>0.81646387974453316</c:v>
                </c:pt>
                <c:pt idx="32">
                  <c:v>0.83683563368700353</c:v>
                </c:pt>
                <c:pt idx="33">
                  <c:v>0.85562053602152144</c:v>
                </c:pt>
                <c:pt idx="34">
                  <c:v>0.8728500046169716</c:v>
                </c:pt>
                <c:pt idx="35">
                  <c:v>0.88856805431943897</c:v>
                </c:pt>
                <c:pt idx="36">
                  <c:v>0.90282957763733362</c:v>
                </c:pt>
                <c:pt idx="37">
                  <c:v>0.91569860108673162</c:v>
                </c:pt>
                <c:pt idx="38">
                  <c:v>0.92724655117985333</c:v>
                </c:pt>
                <c:pt idx="39">
                  <c:v>0.93755056129801995</c:v>
                </c:pt>
                <c:pt idx="40">
                  <c:v>0.94669184742124901</c:v>
                </c:pt>
                <c:pt idx="41">
                  <c:v>0.95475417700510323</c:v>
                </c:pt>
                <c:pt idx="42">
                  <c:v>0.96182245132108835</c:v>
                </c:pt>
                <c:pt idx="43">
                  <c:v>0.96798141743011468</c:v>
                </c:pt>
                <c:pt idx="44">
                  <c:v>0.97331452175686806</c:v>
                </c:pt>
                <c:pt idx="45">
                  <c:v>0.97790291308792032</c:v>
                </c:pt>
                <c:pt idx="46">
                  <c:v>0.98182459883079143</c:v>
                </c:pt>
                <c:pt idx="47">
                  <c:v>0.9851537546362793</c:v>
                </c:pt>
                <c:pt idx="48">
                  <c:v>0.98796018408027975</c:v>
                </c:pt>
                <c:pt idx="49">
                  <c:v>0.99030892208724397</c:v>
                </c:pt>
                <c:pt idx="50">
                  <c:v>0.99225997320289028</c:v>
                </c:pt>
                <c:pt idx="51">
                  <c:v>0.99386817372020564</c:v>
                </c:pt>
                <c:pt idx="52">
                  <c:v>0.99518316504554516</c:v>
                </c:pt>
                <c:pt idx="53">
                  <c:v>0.99624946456086572</c:v>
                </c:pt>
                <c:pt idx="54">
                  <c:v>0.99710661957964286</c:v>
                </c:pt>
                <c:pt idx="55">
                  <c:v>0.99778942978088148</c:v>
                </c:pt>
                <c:pt idx="56">
                  <c:v>0.99832822369994922</c:v>
                </c:pt>
                <c:pt idx="57">
                  <c:v>0.9987491754098814</c:v>
                </c:pt>
                <c:pt idx="58">
                  <c:v>0.99907464838876558</c:v>
                </c:pt>
                <c:pt idx="59">
                  <c:v>0.99932355467976131</c:v>
                </c:pt>
                <c:pt idx="60">
                  <c:v>0.99951171875</c:v>
                </c:pt>
                <c:pt idx="61">
                  <c:v>0.9996522368827393</c:v>
                </c:pt>
                <c:pt idx="62">
                  <c:v>0.99975582443542454</c:v>
                </c:pt>
                <c:pt idx="63">
                  <c:v>0.99983114481017132</c:v>
                </c:pt>
                <c:pt idx="64">
                  <c:v>0.99988511546339776</c:v>
                </c:pt>
                <c:pt idx="65">
                  <c:v>0.99992318768514377</c:v>
                </c:pt>
                <c:pt idx="66">
                  <c:v>0.99994959817067808</c:v>
                </c:pt>
                <c:pt idx="67">
                  <c:v>0.9999675915598637</c:v>
                </c:pt>
                <c:pt idx="68">
                  <c:v>0.99997961411415703</c:v>
                </c:pt>
                <c:pt idx="69">
                  <c:v>0.99998747952573097</c:v>
                </c:pt>
                <c:pt idx="70">
                  <c:v>0.99999250850435994</c:v>
                </c:pt>
                <c:pt idx="71">
                  <c:v>0.99999564426856546</c:v>
                </c:pt>
                <c:pt idx="72">
                  <c:v>0.99999754638733362</c:v>
                </c:pt>
                <c:pt idx="73">
                  <c:v>0.99999866559168415</c:v>
                </c:pt>
                <c:pt idx="74">
                  <c:v>0.99999930221950428</c:v>
                </c:pt>
                <c:pt idx="75">
                  <c:v>0.99999965089301668</c:v>
                </c:pt>
                <c:pt idx="76">
                  <c:v>0.999999833878079</c:v>
                </c:pt>
                <c:pt idx="77">
                  <c:v>0.99999992536056148</c:v>
                </c:pt>
                <c:pt idx="78">
                  <c:v>0.99999996861891083</c:v>
                </c:pt>
                <c:pt idx="79">
                  <c:v>0.99999998779360855</c:v>
                </c:pt>
                <c:pt idx="80">
                  <c:v>0.99999999567115005</c:v>
                </c:pt>
                <c:pt idx="81">
                  <c:v>0.99999999862704325</c:v>
                </c:pt>
                <c:pt idx="82">
                  <c:v>0.99999999962059039</c:v>
                </c:pt>
                <c:pt idx="83">
                  <c:v>0.99999999991192778</c:v>
                </c:pt>
                <c:pt idx="84">
                  <c:v>0.9999999999837228</c:v>
                </c:pt>
                <c:pt idx="85">
                  <c:v>0.99999999999779576</c:v>
                </c:pt>
                <c:pt idx="86">
                  <c:v>0.99999999999980971</c:v>
                </c:pt>
                <c:pt idx="87">
                  <c:v>0.9999999999999919</c:v>
                </c:pt>
                <c:pt idx="88">
                  <c:v>0.99999999999999989</c:v>
                </c:pt>
                <c:pt idx="89">
                  <c:v>1</c:v>
                </c:pt>
                <c:pt idx="9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D1-49D2-B850-EBD38247BBF4}"/>
            </c:ext>
          </c:extLst>
        </c:ser>
        <c:ser>
          <c:idx val="0"/>
          <c:order val="1"/>
          <c:tx>
            <c:v>half width half max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cosn!$T$88:$T$89</c:f>
              <c:numCache>
                <c:formatCode>0.00</c:formatCode>
                <c:ptCount val="2"/>
                <c:pt idx="0">
                  <c:v>21.08735034048696</c:v>
                </c:pt>
                <c:pt idx="1">
                  <c:v>21.08735034048696</c:v>
                </c:pt>
              </c:numCache>
            </c:numRef>
          </c:xVal>
          <c:yVal>
            <c:numRef>
              <c:f>cosn!$U$88:$U$89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D1-49D2-B850-EBD38247B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390728"/>
        <c:axId val="694391712"/>
      </c:scatterChart>
      <c:valAx>
        <c:axId val="694390728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alpha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4391712"/>
        <c:crosses val="autoZero"/>
        <c:crossBetween val="midCat"/>
        <c:majorUnit val="10"/>
      </c:valAx>
      <c:valAx>
        <c:axId val="694391712"/>
        <c:scaling>
          <c:orientation val="minMax"/>
          <c:max val="1.1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value</a:t>
                </a:r>
              </a:p>
              <a:p>
                <a:pPr>
                  <a:defRPr/>
                </a:pP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4390728"/>
        <c:crossesAt val="-90"/>
        <c:crossBetween val="midCat"/>
        <c:majorUnit val="0.1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5085258128274179"/>
          <c:y val="1.8312220772131363E-2"/>
          <c:w val="0.24914738184317289"/>
          <c:h val="0.11624071809616326"/>
        </c:manualLayout>
      </c:layout>
      <c:overlay val="1"/>
      <c:spPr>
        <a:solidFill>
          <a:schemeClr val="bg1">
            <a:alpha val="67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110711</xdr:colOff>
      <xdr:row>19</xdr:row>
      <xdr:rowOff>7179</xdr:rowOff>
    </xdr:from>
    <xdr:to>
      <xdr:col>5</xdr:col>
      <xdr:colOff>198093</xdr:colOff>
      <xdr:row>38</xdr:row>
      <xdr:rowOff>75096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1669CE0-1035-427D-98F4-61E02E1057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163985</xdr:colOff>
      <xdr:row>0</xdr:row>
      <xdr:rowOff>39078</xdr:rowOff>
    </xdr:from>
    <xdr:to>
      <xdr:col>0</xdr:col>
      <xdr:colOff>693617</xdr:colOff>
      <xdr:row>0</xdr:row>
      <xdr:rowOff>510308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67F9B576-C741-46C9-BF5F-93A1A460F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985" y="39078"/>
          <a:ext cx="529632" cy="471230"/>
        </a:xfrm>
        <a:prstGeom prst="rect">
          <a:avLst/>
        </a:prstGeom>
      </xdr:spPr>
    </xdr:pic>
    <xdr:clientData/>
  </xdr:twoCellAnchor>
  <xdr:twoCellAnchor>
    <xdr:from>
      <xdr:col>0</xdr:col>
      <xdr:colOff>347382</xdr:colOff>
      <xdr:row>59</xdr:row>
      <xdr:rowOff>134470</xdr:rowOff>
    </xdr:from>
    <xdr:to>
      <xdr:col>5</xdr:col>
      <xdr:colOff>434764</xdr:colOff>
      <xdr:row>79</xdr:row>
      <xdr:rowOff>11887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57BA52B3-10FB-4EEA-B2B1-307114354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257736</xdr:colOff>
      <xdr:row>47</xdr:row>
      <xdr:rowOff>78441</xdr:rowOff>
    </xdr:from>
    <xdr:to>
      <xdr:col>4</xdr:col>
      <xdr:colOff>466913</xdr:colOff>
      <xdr:row>49</xdr:row>
      <xdr:rowOff>67279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B877845-DB59-4BBB-96EC-6CC60E535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36" y="9513794"/>
          <a:ext cx="3313206" cy="369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34</xdr:row>
      <xdr:rowOff>171450</xdr:rowOff>
    </xdr:from>
    <xdr:to>
      <xdr:col>5</xdr:col>
      <xdr:colOff>198531</xdr:colOff>
      <xdr:row>36</xdr:row>
      <xdr:rowOff>160288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F421225-B7CC-4EC4-943B-039E7DE01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648450"/>
          <a:ext cx="3313206" cy="369838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3</xdr:row>
      <xdr:rowOff>104775</xdr:rowOff>
    </xdr:from>
    <xdr:to>
      <xdr:col>5</xdr:col>
      <xdr:colOff>733042</xdr:colOff>
      <xdr:row>13</xdr:row>
      <xdr:rowOff>104537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E2777F6-B4A5-4CF7-B6B7-5E4B69590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" y="676275"/>
          <a:ext cx="3066667" cy="1904762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13</xdr:row>
      <xdr:rowOff>161925</xdr:rowOff>
    </xdr:from>
    <xdr:to>
      <xdr:col>6</xdr:col>
      <xdr:colOff>561568</xdr:colOff>
      <xdr:row>22</xdr:row>
      <xdr:rowOff>37901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401E47C-8131-4C9F-8D07-E4932D6AF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28825" y="2638425"/>
          <a:ext cx="3257143" cy="1590476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23</xdr:row>
      <xdr:rowOff>57150</xdr:rowOff>
    </xdr:from>
    <xdr:to>
      <xdr:col>8</xdr:col>
      <xdr:colOff>599412</xdr:colOff>
      <xdr:row>32</xdr:row>
      <xdr:rowOff>142650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BEBA52D-D68E-4B3A-93D8-28709DE9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00275" y="4438650"/>
          <a:ext cx="5304762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nlicense.org/" TargetMode="External"/><Relationship Id="rId1" Type="http://schemas.openxmlformats.org/officeDocument/2006/relationships/hyperlink" Target="mailto:julius@jmoptics.d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6C05D-CEFD-4AAE-B808-ECAECDB41AE1}">
  <dimension ref="A1:U184"/>
  <sheetViews>
    <sheetView tabSelected="1" zoomScale="115" zoomScaleNormal="115" workbookViewId="0">
      <selection activeCell="A53" sqref="A53"/>
    </sheetView>
  </sheetViews>
  <sheetFormatPr baseColWidth="10" defaultRowHeight="15" x14ac:dyDescent="0.25"/>
  <cols>
    <col min="1" max="2" width="12.85546875" customWidth="1"/>
    <col min="3" max="3" width="8.5703125" bestFit="1" customWidth="1"/>
    <col min="4" max="4" width="12.140625" customWidth="1"/>
    <col min="8" max="8" width="11.42578125" style="28"/>
    <col min="9" max="9" width="5.42578125" bestFit="1" customWidth="1"/>
    <col min="10" max="10" width="8.140625" bestFit="1" customWidth="1"/>
    <col min="11" max="11" width="10.140625" bestFit="1" customWidth="1"/>
    <col min="12" max="12" width="8.140625" bestFit="1" customWidth="1"/>
    <col min="14" max="14" width="4.7109375" bestFit="1" customWidth="1"/>
    <col min="16" max="16" width="9.42578125" customWidth="1"/>
    <col min="20" max="20" width="12.28515625" bestFit="1" customWidth="1"/>
  </cols>
  <sheetData>
    <row r="1" spans="1:20" ht="41.25" x14ac:dyDescent="0.55000000000000004">
      <c r="B1" s="1" t="s">
        <v>6</v>
      </c>
      <c r="I1" s="29" t="s">
        <v>73</v>
      </c>
    </row>
    <row r="2" spans="1:20" ht="17.25" x14ac:dyDescent="0.25">
      <c r="A2" t="s">
        <v>20</v>
      </c>
      <c r="P2" t="s">
        <v>33</v>
      </c>
      <c r="T2" t="s">
        <v>38</v>
      </c>
    </row>
    <row r="3" spans="1:20" ht="17.25" x14ac:dyDescent="0.25">
      <c r="A3" t="s">
        <v>7</v>
      </c>
      <c r="I3" t="s">
        <v>21</v>
      </c>
      <c r="J3" s="17" t="str">
        <f>"cos^"&amp;TEXT(B15,"0.00")</f>
        <v>cos^10.00</v>
      </c>
      <c r="K3" s="18" t="str">
        <f>"cos^"&amp;TEXT(D15,"0.00")</f>
        <v>cos^19.99</v>
      </c>
      <c r="L3" s="19" t="str">
        <f>"cos^"&amp;TEXT(E15,"0.00")</f>
        <v>cos^30.42</v>
      </c>
      <c r="N3" t="s">
        <v>14</v>
      </c>
      <c r="P3" t="s">
        <v>34</v>
      </c>
      <c r="Q3" t="s">
        <v>35</v>
      </c>
      <c r="T3" t="str">
        <f>"1 - cos^"&amp;TEXT(B15+1,"0.00")</f>
        <v>1 - cos^11.00</v>
      </c>
    </row>
    <row r="4" spans="1:20" x14ac:dyDescent="0.25">
      <c r="A4" t="s">
        <v>8</v>
      </c>
      <c r="I4">
        <v>-90</v>
      </c>
      <c r="J4" s="20">
        <f t="shared" ref="J4:J35" si="0">$N4^$B$15</f>
        <v>7.4402445410705818E-163</v>
      </c>
      <c r="K4" s="22">
        <f t="shared" ref="K4:K35" si="1">$N4^D$15</f>
        <v>0</v>
      </c>
      <c r="L4" s="23">
        <f t="shared" ref="L4:L35" si="2">$N4^E$15</f>
        <v>0</v>
      </c>
      <c r="N4" s="21">
        <f t="shared" ref="N4:N35" si="3">COS(I4*PI()/180)</f>
        <v>6.1257422745431001E-17</v>
      </c>
      <c r="P4" s="21">
        <f t="shared" ref="P4:P35" si="4">$N4^($B$15+1)</f>
        <v>4.5577020518174589E-179</v>
      </c>
      <c r="Q4" s="21">
        <f t="shared" ref="Q4:Q35" si="5">+(P5-P4)/(($B$15+1)*(N5-N4))</f>
        <v>2.3832000486376387E-19</v>
      </c>
    </row>
    <row r="5" spans="1:20" x14ac:dyDescent="0.25">
      <c r="A5" t="s">
        <v>9</v>
      </c>
      <c r="I5">
        <v>-89</v>
      </c>
      <c r="J5" s="20">
        <f t="shared" si="0"/>
        <v>2.6215200535013937E-18</v>
      </c>
      <c r="K5" s="22">
        <f t="shared" si="1"/>
        <v>7.049114739786763E-36</v>
      </c>
      <c r="L5" s="23">
        <f t="shared" si="2"/>
        <v>3.3450339170850631E-54</v>
      </c>
      <c r="N5" s="21">
        <f t="shared" si="3"/>
        <v>1.7452406437283376E-2</v>
      </c>
      <c r="P5" s="21">
        <f t="shared" si="4"/>
        <v>4.575183345719518E-20</v>
      </c>
      <c r="Q5" s="21">
        <f t="shared" si="5"/>
        <v>4.8717236442251226E-16</v>
      </c>
    </row>
    <row r="6" spans="1:20" x14ac:dyDescent="0.25">
      <c r="A6" t="s">
        <v>10</v>
      </c>
      <c r="I6">
        <v>-88</v>
      </c>
      <c r="J6" s="20">
        <f t="shared" si="0"/>
        <v>2.6803508089428579E-15</v>
      </c>
      <c r="K6" s="22">
        <f t="shared" si="1"/>
        <v>7.337086697605606E-30</v>
      </c>
      <c r="L6" s="23">
        <f t="shared" si="2"/>
        <v>4.7697403666632182E-45</v>
      </c>
      <c r="N6" s="21">
        <f t="shared" si="3"/>
        <v>3.489949670250108E-2</v>
      </c>
      <c r="P6" s="21">
        <f t="shared" si="4"/>
        <v>9.3542894218247369E-17</v>
      </c>
      <c r="Q6" s="21">
        <f t="shared" si="5"/>
        <v>4.1580189752239226E-14</v>
      </c>
    </row>
    <row r="7" spans="1:20" ht="17.25" x14ac:dyDescent="0.25">
      <c r="A7" t="s">
        <v>19</v>
      </c>
      <c r="I7">
        <v>-87</v>
      </c>
      <c r="J7" s="20">
        <f t="shared" si="0"/>
        <v>1.5417062632907393E-13</v>
      </c>
      <c r="K7" s="22">
        <f t="shared" si="1"/>
        <v>2.4212508197397794E-26</v>
      </c>
      <c r="L7" s="23">
        <f t="shared" si="2"/>
        <v>1.0742859616214859E-39</v>
      </c>
      <c r="N7" s="21">
        <f t="shared" si="3"/>
        <v>5.2335956242943966E-2</v>
      </c>
      <c r="P7" s="21">
        <f t="shared" si="4"/>
        <v>8.0686671535056781E-15</v>
      </c>
      <c r="Q7" s="21">
        <f t="shared" si="5"/>
        <v>9.5095469516758278E-13</v>
      </c>
    </row>
    <row r="8" spans="1:20" x14ac:dyDescent="0.25">
      <c r="I8">
        <v>-86</v>
      </c>
      <c r="J8" s="20">
        <f t="shared" si="0"/>
        <v>2.7280051434581709E-12</v>
      </c>
      <c r="K8" s="22">
        <f t="shared" si="1"/>
        <v>7.5673557191323236E-24</v>
      </c>
      <c r="L8" s="23">
        <f t="shared" si="2"/>
        <v>6.7073608119979021E-36</v>
      </c>
      <c r="N8" s="21">
        <f t="shared" si="3"/>
        <v>6.9756473744125455E-2</v>
      </c>
      <c r="P8" s="21">
        <f t="shared" si="4"/>
        <v>1.9029601916347909E-13</v>
      </c>
      <c r="Q8" s="21">
        <f t="shared" si="5"/>
        <v>1.0522541505027899E-11</v>
      </c>
    </row>
    <row r="9" spans="1:20" x14ac:dyDescent="0.25">
      <c r="A9" s="2" t="s">
        <v>11</v>
      </c>
      <c r="B9" s="3" t="s">
        <v>12</v>
      </c>
      <c r="I9">
        <v>-85</v>
      </c>
      <c r="J9" s="20">
        <f t="shared" si="0"/>
        <v>2.5290655353146022E-11</v>
      </c>
      <c r="K9" s="22">
        <f t="shared" si="1"/>
        <v>6.4948228481963335E-22</v>
      </c>
      <c r="L9" s="23">
        <f t="shared" si="2"/>
        <v>5.8630181628196426E-33</v>
      </c>
      <c r="N9" s="21">
        <f t="shared" si="3"/>
        <v>8.7155742747658138E-2</v>
      </c>
      <c r="P9" s="21">
        <f t="shared" si="4"/>
        <v>2.2042258518784781E-12</v>
      </c>
      <c r="Q9" s="21">
        <f t="shared" si="5"/>
        <v>7.3642067978361881E-11</v>
      </c>
    </row>
    <row r="10" spans="1:20" x14ac:dyDescent="0.25">
      <c r="A10" s="8" t="s">
        <v>13</v>
      </c>
      <c r="I10">
        <v>-84</v>
      </c>
      <c r="J10" s="20">
        <f t="shared" si="0"/>
        <v>1.55720452243976E-10</v>
      </c>
      <c r="K10" s="22">
        <f t="shared" si="1"/>
        <v>2.4594800412866317E-20</v>
      </c>
      <c r="L10" s="23">
        <f t="shared" si="2"/>
        <v>1.4760823910340915E-30</v>
      </c>
      <c r="N10" s="21">
        <f t="shared" si="3"/>
        <v>0.10452846326765346</v>
      </c>
      <c r="P10" s="21">
        <f t="shared" si="4"/>
        <v>1.627721957240683E-11</v>
      </c>
      <c r="Q10" s="21">
        <f t="shared" si="5"/>
        <v>3.7638358638332034E-10</v>
      </c>
    </row>
    <row r="11" spans="1:20" x14ac:dyDescent="0.25">
      <c r="A11" s="8" t="s">
        <v>18</v>
      </c>
      <c r="I11">
        <v>-83</v>
      </c>
      <c r="J11" s="20">
        <f t="shared" si="0"/>
        <v>7.2267779853988317E-10</v>
      </c>
      <c r="K11" s="22">
        <f t="shared" si="1"/>
        <v>5.2920419976768121E-19</v>
      </c>
      <c r="L11" s="23">
        <f t="shared" si="2"/>
        <v>1.5726547562981381E-28</v>
      </c>
      <c r="N11" s="21">
        <f t="shared" si="3"/>
        <v>0.12186934340514749</v>
      </c>
      <c r="P11" s="21">
        <f t="shared" si="4"/>
        <v>8.8072268801533015E-11</v>
      </c>
      <c r="Q11" s="21">
        <f t="shared" si="5"/>
        <v>1.5306047899077405E-9</v>
      </c>
    </row>
    <row r="12" spans="1:20" x14ac:dyDescent="0.25">
      <c r="I12">
        <v>-82</v>
      </c>
      <c r="J12" s="20">
        <f t="shared" si="0"/>
        <v>2.7261706633738174E-9</v>
      </c>
      <c r="K12" s="22">
        <f t="shared" si="1"/>
        <v>7.5245104645718999E-18</v>
      </c>
      <c r="L12" s="23">
        <f t="shared" si="2"/>
        <v>8.9215650084636126E-27</v>
      </c>
      <c r="N12" s="21">
        <f t="shared" si="3"/>
        <v>0.13917310096006569</v>
      </c>
      <c r="P12" s="21">
        <f t="shared" si="4"/>
        <v>3.7940962496809355E-10</v>
      </c>
      <c r="Q12" s="21">
        <f t="shared" si="5"/>
        <v>5.2326377576777977E-9</v>
      </c>
    </row>
    <row r="13" spans="1:20" ht="15.75" thickBot="1" x14ac:dyDescent="0.3">
      <c r="B13" s="13"/>
      <c r="D13" s="11"/>
      <c r="E13" s="9"/>
      <c r="I13">
        <v>-81</v>
      </c>
      <c r="J13" s="20">
        <f t="shared" si="0"/>
        <v>8.7765617659692775E-9</v>
      </c>
      <c r="K13" s="22">
        <f t="shared" si="1"/>
        <v>7.7929607860849482E-17</v>
      </c>
      <c r="L13" s="23">
        <f t="shared" si="2"/>
        <v>3.1251777522324247E-25</v>
      </c>
      <c r="N13" s="21">
        <f t="shared" si="3"/>
        <v>0.15643446504023092</v>
      </c>
      <c r="P13" s="21">
        <f t="shared" si="4"/>
        <v>1.3729567447519484E-9</v>
      </c>
      <c r="Q13" s="21">
        <f t="shared" si="5"/>
        <v>1.5610668543582904E-8</v>
      </c>
    </row>
    <row r="14" spans="1:20" ht="16.5" thickTop="1" thickBot="1" x14ac:dyDescent="0.3">
      <c r="A14" s="16"/>
      <c r="B14" s="15" t="s">
        <v>15</v>
      </c>
      <c r="C14" s="14"/>
      <c r="D14" s="12" t="s">
        <v>16</v>
      </c>
      <c r="E14" s="10" t="s">
        <v>17</v>
      </c>
      <c r="I14">
        <v>-80</v>
      </c>
      <c r="J14" s="20">
        <f t="shared" si="0"/>
        <v>2.4928853198067075E-8</v>
      </c>
      <c r="K14" s="22">
        <f t="shared" si="1"/>
        <v>6.2830986170896004E-16</v>
      </c>
      <c r="L14" s="23">
        <f t="shared" si="2"/>
        <v>7.4793795569687783E-24</v>
      </c>
      <c r="N14" s="21">
        <f t="shared" si="3"/>
        <v>0.17364817766693041</v>
      </c>
      <c r="P14" s="21">
        <f t="shared" si="4"/>
        <v>4.3288499291707778E-9</v>
      </c>
      <c r="Q14" s="21">
        <f t="shared" si="5"/>
        <v>4.1731119880228995E-8</v>
      </c>
    </row>
    <row r="15" spans="1:20" ht="15.75" thickTop="1" x14ac:dyDescent="0.25">
      <c r="A15" t="s">
        <v>1</v>
      </c>
      <c r="B15" s="4">
        <v>10</v>
      </c>
      <c r="D15" s="6">
        <f>LOG(0.5)/LOG(COS(D16/2*PI()/180))</f>
        <v>19.993727358517116</v>
      </c>
      <c r="E15" s="6">
        <f>+(2*PI()*E18-1)</f>
        <v>30.415926535897931</v>
      </c>
      <c r="I15">
        <v>-79</v>
      </c>
      <c r="J15" s="20">
        <f t="shared" si="0"/>
        <v>6.3971782132136917E-8</v>
      </c>
      <c r="K15" s="22">
        <f t="shared" si="1"/>
        <v>4.1351326384605609E-15</v>
      </c>
      <c r="L15" s="23">
        <f t="shared" si="2"/>
        <v>1.3144598287928992E-22</v>
      </c>
      <c r="N15" s="21">
        <f t="shared" si="3"/>
        <v>0.19080899537654492</v>
      </c>
      <c r="P15" s="21">
        <f t="shared" si="4"/>
        <v>1.2206391481080253E-8</v>
      </c>
      <c r="Q15" s="21">
        <f t="shared" si="5"/>
        <v>1.0192278416999819E-7</v>
      </c>
    </row>
    <row r="16" spans="1:20" x14ac:dyDescent="0.25">
      <c r="A16" t="s">
        <v>2</v>
      </c>
      <c r="B16" s="6">
        <f>2*ACOS(0.5^(1/(B15+0.0000000001)))*180/PI()</f>
        <v>42.17470068097392</v>
      </c>
      <c r="C16" t="s">
        <v>0</v>
      </c>
      <c r="D16" s="4">
        <v>30</v>
      </c>
      <c r="E16" s="6">
        <f>2*ACOS(0.5^(1/(E15+0.0000000001)))*180/PI()</f>
        <v>24.371321178677015</v>
      </c>
      <c r="F16" t="s">
        <v>0</v>
      </c>
      <c r="I16">
        <v>-78</v>
      </c>
      <c r="J16" s="20">
        <f t="shared" si="0"/>
        <v>1.5093470240001083E-7</v>
      </c>
      <c r="K16" s="22">
        <f t="shared" si="1"/>
        <v>2.3006836524573916E-14</v>
      </c>
      <c r="L16" s="23">
        <f t="shared" si="2"/>
        <v>1.7891841675060206E-21</v>
      </c>
      <c r="N16" s="21">
        <f t="shared" si="3"/>
        <v>0.20791169081775945</v>
      </c>
      <c r="P16" s="21">
        <f t="shared" si="4"/>
        <v>3.1381089179061587E-8</v>
      </c>
      <c r="Q16" s="21">
        <f t="shared" si="5"/>
        <v>2.3079366798407044E-7</v>
      </c>
    </row>
    <row r="17" spans="1:17" x14ac:dyDescent="0.25">
      <c r="A17" t="s">
        <v>4</v>
      </c>
      <c r="B17" s="6">
        <f>2*ACOS(0.1^(1/(B15+0.0000000001)))*180/PI()</f>
        <v>74.816296604800428</v>
      </c>
      <c r="C17" t="s">
        <v>0</v>
      </c>
      <c r="D17" s="6">
        <f>2*ACOS(0.1^(1/(D15+0.0000000001)))*180/PI()</f>
        <v>53.946408296370905</v>
      </c>
      <c r="E17" s="6">
        <f>2*ACOS(0.1^(1/(E15+0.0000000001)))*180/PI()</f>
        <v>44.028315346420122</v>
      </c>
      <c r="F17" t="s">
        <v>0</v>
      </c>
      <c r="I17">
        <v>-77</v>
      </c>
      <c r="J17" s="20">
        <f t="shared" si="0"/>
        <v>3.3180301683009083E-7</v>
      </c>
      <c r="K17" s="22">
        <f t="shared" si="1"/>
        <v>1.1112832804102741E-13</v>
      </c>
      <c r="L17" s="23">
        <f t="shared" si="2"/>
        <v>1.9640711267710107E-20</v>
      </c>
      <c r="N17" s="21">
        <f t="shared" si="3"/>
        <v>0.22495105434386492</v>
      </c>
      <c r="P17" s="21">
        <f t="shared" si="4"/>
        <v>7.46394384704041E-8</v>
      </c>
      <c r="Q17" s="21">
        <f t="shared" si="5"/>
        <v>4.9005168326626008E-7</v>
      </c>
    </row>
    <row r="18" spans="1:17" x14ac:dyDescent="0.25">
      <c r="A18" t="s">
        <v>3</v>
      </c>
      <c r="B18" s="7">
        <f>+(B15+1)/(2*PI())</f>
        <v>1.7507043740108488</v>
      </c>
      <c r="C18" t="s">
        <v>5</v>
      </c>
      <c r="D18" s="7">
        <f>+(D15+1)/(2*PI())</f>
        <v>3.3412554830315582</v>
      </c>
      <c r="E18" s="5">
        <v>5</v>
      </c>
      <c r="F18" t="s">
        <v>5</v>
      </c>
      <c r="I18">
        <v>-76</v>
      </c>
      <c r="J18" s="20">
        <f t="shared" si="0"/>
        <v>6.8667584065090432E-7</v>
      </c>
      <c r="K18" s="22">
        <f t="shared" si="1"/>
        <v>4.7573983802591345E-13</v>
      </c>
      <c r="L18" s="23">
        <f t="shared" si="2"/>
        <v>1.7943594856541135E-19</v>
      </c>
      <c r="N18" s="21">
        <f t="shared" si="3"/>
        <v>0.2419218955996679</v>
      </c>
      <c r="P18" s="21">
        <f t="shared" si="4"/>
        <v>1.6612192103276224E-7</v>
      </c>
      <c r="Q18" s="21">
        <f t="shared" si="5"/>
        <v>9.8448591343384762E-7</v>
      </c>
    </row>
    <row r="19" spans="1:17" x14ac:dyDescent="0.25">
      <c r="I19">
        <v>-75</v>
      </c>
      <c r="J19" s="20">
        <f t="shared" si="0"/>
        <v>1.3488458053180189E-6</v>
      </c>
      <c r="K19" s="22">
        <f t="shared" si="1"/>
        <v>1.8348758115882724E-12</v>
      </c>
      <c r="L19" s="23">
        <f t="shared" si="2"/>
        <v>1.3987383189543854E-18</v>
      </c>
      <c r="N19" s="21">
        <f t="shared" si="3"/>
        <v>0.25881904510252074</v>
      </c>
      <c r="P19" s="21">
        <f t="shared" si="4"/>
        <v>3.4910698332295026E-7</v>
      </c>
      <c r="Q19" s="21">
        <f t="shared" si="5"/>
        <v>1.8847072440971853E-6</v>
      </c>
    </row>
    <row r="20" spans="1:17" x14ac:dyDescent="0.25">
      <c r="I20">
        <v>-74</v>
      </c>
      <c r="J20" s="20">
        <f t="shared" si="0"/>
        <v>2.531516432750221E-6</v>
      </c>
      <c r="K20" s="22">
        <f t="shared" si="1"/>
        <v>6.4605882068954049E-12</v>
      </c>
      <c r="L20" s="23">
        <f t="shared" si="2"/>
        <v>9.4921371987852161E-18</v>
      </c>
      <c r="N20" s="21">
        <f t="shared" si="3"/>
        <v>0.27563735581699916</v>
      </c>
      <c r="P20" s="21">
        <f t="shared" si="4"/>
        <v>6.9778049573055299E-7</v>
      </c>
      <c r="Q20" s="21">
        <f t="shared" si="5"/>
        <v>3.4584707595364941E-6</v>
      </c>
    </row>
    <row r="21" spans="1:17" x14ac:dyDescent="0.25">
      <c r="I21">
        <v>-73</v>
      </c>
      <c r="J21" s="20">
        <f t="shared" si="0"/>
        <v>4.564081592882357E-6</v>
      </c>
      <c r="K21" s="22">
        <f t="shared" si="1"/>
        <v>2.0992143944361406E-11</v>
      </c>
      <c r="L21" s="23">
        <f t="shared" si="2"/>
        <v>5.7007045748569665E-17</v>
      </c>
      <c r="N21" s="21">
        <f t="shared" si="3"/>
        <v>0.29237170472273677</v>
      </c>
      <c r="P21" s="21">
        <f t="shared" si="4"/>
        <v>1.3344083158046784E-6</v>
      </c>
      <c r="Q21" s="21">
        <f t="shared" si="5"/>
        <v>6.1125911398086919E-6</v>
      </c>
    </row>
    <row r="22" spans="1:17" x14ac:dyDescent="0.25">
      <c r="I22">
        <v>-72</v>
      </c>
      <c r="J22" s="20">
        <f t="shared" si="0"/>
        <v>7.9400573786946811E-6</v>
      </c>
      <c r="K22" s="22">
        <f t="shared" si="1"/>
        <v>6.3510632736587455E-11</v>
      </c>
      <c r="L22" s="23">
        <f t="shared" si="2"/>
        <v>3.0714330561232625E-16</v>
      </c>
      <c r="N22" s="21">
        <f t="shared" si="3"/>
        <v>0.30901699437494745</v>
      </c>
      <c r="P22" s="21">
        <f t="shared" si="4"/>
        <v>2.4536126663288539E-6</v>
      </c>
      <c r="Q22" s="21">
        <f t="shared" si="5"/>
        <v>1.0447599271583756E-5</v>
      </c>
    </row>
    <row r="23" spans="1:17" x14ac:dyDescent="0.25">
      <c r="I23">
        <v>-71</v>
      </c>
      <c r="J23" s="20">
        <f t="shared" si="0"/>
        <v>1.3378862075124625E-5</v>
      </c>
      <c r="K23" s="22">
        <f t="shared" si="1"/>
        <v>1.8025834344122089E-10</v>
      </c>
      <c r="L23" s="23">
        <f t="shared" si="2"/>
        <v>1.5015934690185065E-15</v>
      </c>
      <c r="N23" s="21">
        <f t="shared" si="3"/>
        <v>0.32556815445715676</v>
      </c>
      <c r="P23" s="21">
        <f t="shared" si="4"/>
        <v>4.3557314345351706E-6</v>
      </c>
      <c r="Q23" s="21">
        <f t="shared" si="5"/>
        <v>1.732735631580015E-5</v>
      </c>
    </row>
    <row r="24" spans="1:17" x14ac:dyDescent="0.25">
      <c r="I24">
        <v>-70</v>
      </c>
      <c r="J24" s="20">
        <f t="shared" si="0"/>
        <v>2.1903667916170011E-5</v>
      </c>
      <c r="K24" s="22">
        <f t="shared" si="1"/>
        <v>4.8301033073716298E-10</v>
      </c>
      <c r="L24" s="23">
        <f t="shared" si="2"/>
        <v>6.7258979041877323E-15</v>
      </c>
      <c r="N24" s="21">
        <f t="shared" si="3"/>
        <v>0.34202014332566882</v>
      </c>
      <c r="P24" s="21">
        <f t="shared" si="4"/>
        <v>7.4914956400463205E-6</v>
      </c>
      <c r="Q24" s="21">
        <f t="shared" si="5"/>
        <v>2.7965824235055608E-5</v>
      </c>
    </row>
    <row r="25" spans="1:17" x14ac:dyDescent="0.25">
      <c r="I25">
        <v>-69</v>
      </c>
      <c r="J25" s="20">
        <f t="shared" si="0"/>
        <v>3.4937483346289745E-5</v>
      </c>
      <c r="K25" s="22">
        <f t="shared" si="1"/>
        <v>1.2285102089151132E-9</v>
      </c>
      <c r="L25" s="23">
        <f t="shared" si="2"/>
        <v>2.7829700130714195E-14</v>
      </c>
      <c r="N25" s="21">
        <f t="shared" si="3"/>
        <v>0.35836794954530038</v>
      </c>
      <c r="P25" s="21">
        <f t="shared" si="4"/>
        <v>1.2520474269082935E-5</v>
      </c>
      <c r="Q25" s="21">
        <f t="shared" si="5"/>
        <v>4.403307452917686E-5</v>
      </c>
    </row>
    <row r="26" spans="1:17" x14ac:dyDescent="0.25">
      <c r="I26">
        <v>-68</v>
      </c>
      <c r="J26" s="20">
        <f t="shared" si="0"/>
        <v>5.441945283736809E-5</v>
      </c>
      <c r="K26" s="22">
        <f t="shared" si="1"/>
        <v>2.9797727910313132E-9</v>
      </c>
      <c r="L26" s="23">
        <f t="shared" si="2"/>
        <v>1.0712755990816948E-13</v>
      </c>
      <c r="N26" s="21">
        <f t="shared" si="3"/>
        <v>0.37460659341591196</v>
      </c>
      <c r="P26" s="21">
        <f t="shared" si="4"/>
        <v>2.0385885842964343E-5</v>
      </c>
      <c r="Q26" s="21">
        <f t="shared" si="5"/>
        <v>6.7782387289768434E-5</v>
      </c>
    </row>
    <row r="27" spans="1:17" x14ac:dyDescent="0.25">
      <c r="I27">
        <v>-67</v>
      </c>
      <c r="J27" s="20">
        <f t="shared" si="0"/>
        <v>8.2943072034161807E-5</v>
      </c>
      <c r="K27" s="22">
        <f t="shared" si="1"/>
        <v>6.9202253373532637E-9</v>
      </c>
      <c r="L27" s="23">
        <f t="shared" si="2"/>
        <v>3.860038045121834E-13</v>
      </c>
      <c r="N27" s="21">
        <f t="shared" si="3"/>
        <v>0.39073112848927394</v>
      </c>
      <c r="P27" s="21">
        <f t="shared" si="4"/>
        <v>3.2408440136275183E-5</v>
      </c>
      <c r="Q27" s="21">
        <f t="shared" si="5"/>
        <v>1.0219994142657389E-4</v>
      </c>
    </row>
    <row r="28" spans="1:17" x14ac:dyDescent="0.25">
      <c r="I28">
        <v>-66</v>
      </c>
      <c r="J28" s="20">
        <f t="shared" si="0"/>
        <v>1.239176016717504E-4</v>
      </c>
      <c r="K28" s="22">
        <f t="shared" si="1"/>
        <v>1.5442465380980232E-8</v>
      </c>
      <c r="L28" s="23">
        <f t="shared" si="2"/>
        <v>1.30888663279495E-12</v>
      </c>
      <c r="N28" s="21">
        <f t="shared" si="3"/>
        <v>0.40673664307580021</v>
      </c>
      <c r="P28" s="21">
        <f t="shared" si="4"/>
        <v>5.040182932197193E-5</v>
      </c>
      <c r="Q28" s="21">
        <f t="shared" si="5"/>
        <v>1.5117811861916968E-4</v>
      </c>
    </row>
    <row r="29" spans="1:17" x14ac:dyDescent="0.25">
      <c r="I29">
        <v>-65</v>
      </c>
      <c r="J29" s="20">
        <f t="shared" si="0"/>
        <v>1.8175342101840549E-4</v>
      </c>
      <c r="K29" s="22">
        <f t="shared" si="1"/>
        <v>3.3213258109792031E-8</v>
      </c>
      <c r="L29" s="23">
        <f t="shared" si="2"/>
        <v>4.196331000403177E-12</v>
      </c>
      <c r="N29" s="21">
        <f t="shared" si="3"/>
        <v>0.42261826174069944</v>
      </c>
      <c r="P29" s="21">
        <f t="shared" si="4"/>
        <v>7.6812314856224042E-5</v>
      </c>
      <c r="Q29" s="21">
        <f t="shared" si="5"/>
        <v>2.1971283718467063E-4</v>
      </c>
    </row>
    <row r="30" spans="1:17" x14ac:dyDescent="0.25">
      <c r="I30">
        <v>-64</v>
      </c>
      <c r="J30" s="20">
        <f t="shared" si="0"/>
        <v>2.6207139188737493E-4</v>
      </c>
      <c r="K30" s="22">
        <f t="shared" si="1"/>
        <v>6.9037622611261318E-8</v>
      </c>
      <c r="L30" s="23">
        <f t="shared" si="2"/>
        <v>1.2772955925988261E-11</v>
      </c>
      <c r="N30" s="21">
        <f t="shared" si="3"/>
        <v>0.43837114678907746</v>
      </c>
      <c r="P30" s="21">
        <f t="shared" si="4"/>
        <v>1.1488453660227827E-4</v>
      </c>
      <c r="Q30" s="21">
        <f t="shared" si="5"/>
        <v>3.1412460145674844E-4</v>
      </c>
    </row>
    <row r="31" spans="1:17" x14ac:dyDescent="0.25">
      <c r="I31">
        <v>-63</v>
      </c>
      <c r="J31" s="20">
        <f t="shared" si="0"/>
        <v>3.7193551390505582E-4</v>
      </c>
      <c r="K31" s="22">
        <f t="shared" si="1"/>
        <v>1.3902295638898242E-7</v>
      </c>
      <c r="L31" s="23">
        <f t="shared" si="2"/>
        <v>3.7047558674100187E-11</v>
      </c>
      <c r="N31" s="21">
        <f t="shared" si="3"/>
        <v>0.4539904997395468</v>
      </c>
      <c r="P31" s="21">
        <f t="shared" si="4"/>
        <v>1.6885518982864145E-4</v>
      </c>
      <c r="Q31" s="21">
        <f t="shared" si="5"/>
        <v>4.4230210642971378E-4</v>
      </c>
    </row>
    <row r="32" spans="1:17" x14ac:dyDescent="0.25">
      <c r="I32">
        <v>-62</v>
      </c>
      <c r="J32" s="20">
        <f t="shared" si="0"/>
        <v>5.2010725234674573E-4</v>
      </c>
      <c r="K32" s="22">
        <f t="shared" si="1"/>
        <v>2.7179764933160856E-7</v>
      </c>
      <c r="L32" s="23">
        <f t="shared" si="2"/>
        <v>1.0272882453148001E-10</v>
      </c>
      <c r="N32" s="21">
        <f t="shared" si="3"/>
        <v>0.46947156278589086</v>
      </c>
      <c r="P32" s="21">
        <f t="shared" si="4"/>
        <v>2.4417556457550241E-4</v>
      </c>
      <c r="Q32" s="21">
        <f t="shared" si="5"/>
        <v>6.1396629060726825E-4</v>
      </c>
    </row>
    <row r="33" spans="1:17" x14ac:dyDescent="0.25">
      <c r="I33">
        <v>-61</v>
      </c>
      <c r="J33" s="20">
        <f t="shared" si="0"/>
        <v>7.1731892837445066E-4</v>
      </c>
      <c r="K33" s="22">
        <f t="shared" si="1"/>
        <v>5.1688851320377688E-7</v>
      </c>
      <c r="L33" s="23">
        <f t="shared" si="2"/>
        <v>2.7312257828988897E-10</v>
      </c>
      <c r="N33" s="21">
        <f t="shared" si="3"/>
        <v>0.48480962024633711</v>
      </c>
      <c r="P33" s="21">
        <f t="shared" si="4"/>
        <v>3.4776311726072696E-4</v>
      </c>
      <c r="Q33" s="21">
        <f t="shared" si="5"/>
        <v>8.4095170171700161E-4</v>
      </c>
    </row>
    <row r="34" spans="1:17" x14ac:dyDescent="0.25">
      <c r="I34">
        <v>-60</v>
      </c>
      <c r="J34" s="20">
        <f t="shared" si="0"/>
        <v>9.7656250000000217E-4</v>
      </c>
      <c r="K34" s="22">
        <f t="shared" si="1"/>
        <v>9.5782978957335843E-7</v>
      </c>
      <c r="L34" s="23">
        <f t="shared" si="2"/>
        <v>6.9806162962231584E-10</v>
      </c>
      <c r="N34" s="21">
        <f t="shared" si="3"/>
        <v>0.50000000000000011</v>
      </c>
      <c r="P34" s="21">
        <f t="shared" si="4"/>
        <v>4.8828125000000119E-4</v>
      </c>
      <c r="Q34" s="21">
        <f t="shared" si="5"/>
        <v>1.1375009547074928E-3</v>
      </c>
    </row>
    <row r="35" spans="1:17" x14ac:dyDescent="0.25">
      <c r="I35">
        <v>-59</v>
      </c>
      <c r="J35" s="20">
        <f t="shared" si="0"/>
        <v>1.3133889574217974E-3</v>
      </c>
      <c r="K35" s="22">
        <f t="shared" si="1"/>
        <v>1.7321849049250419E-6</v>
      </c>
      <c r="L35" s="23">
        <f t="shared" si="2"/>
        <v>1.7192000492041224E-9</v>
      </c>
      <c r="N35" s="21">
        <f t="shared" si="3"/>
        <v>0.51503807491005438</v>
      </c>
      <c r="P35" s="21">
        <f t="shared" si="4"/>
        <v>6.7644532023864595E-4</v>
      </c>
      <c r="Q35" s="21">
        <f t="shared" si="5"/>
        <v>1.5205669482867413E-3</v>
      </c>
    </row>
    <row r="36" spans="1:17" x14ac:dyDescent="0.25">
      <c r="I36">
        <v>-58</v>
      </c>
      <c r="J36" s="20">
        <f t="shared" ref="J36:J67" si="6">$N36^$B$15</f>
        <v>1.7462124396881767E-3</v>
      </c>
      <c r="K36" s="22">
        <f t="shared" ref="K36:K67" si="7">$N36^D$15</f>
        <v>3.0614282757417512E-6</v>
      </c>
      <c r="L36" s="23">
        <f t="shared" ref="L36:L67" si="8">$N36^E$15</f>
        <v>4.0886763322519247E-9</v>
      </c>
      <c r="N36" s="21">
        <f t="shared" ref="N36:N67" si="9">COS(I36*PI()/180)</f>
        <v>0.5299192642332049</v>
      </c>
      <c r="P36" s="21">
        <f t="shared" ref="P36:P67" si="10">$N36^($B$15+1)</f>
        <v>9.2535161123442845E-4</v>
      </c>
      <c r="Q36" s="21">
        <f t="shared" ref="Q36:Q67" si="11">+(P37-P36)/(($B$15+1)*(N37-N36))</f>
        <v>2.0101163981689784E-3</v>
      </c>
    </row>
    <row r="37" spans="1:17" x14ac:dyDescent="0.25">
      <c r="I37">
        <v>-57</v>
      </c>
      <c r="J37" s="20">
        <f t="shared" si="6"/>
        <v>2.2966120856248258E-3</v>
      </c>
      <c r="K37" s="22">
        <f t="shared" si="7"/>
        <v>5.2945686883577969E-6</v>
      </c>
      <c r="L37" s="23">
        <f t="shared" si="8"/>
        <v>9.4081356445107318E-9</v>
      </c>
      <c r="N37" s="21">
        <f t="shared" si="9"/>
        <v>0.5446390350150272</v>
      </c>
      <c r="P37" s="21">
        <f t="shared" si="10"/>
        <v>1.2508245901185541E-3</v>
      </c>
      <c r="Q37" s="21">
        <f t="shared" si="11"/>
        <v>2.6294271782791004E-3</v>
      </c>
    </row>
    <row r="38" spans="1:17" x14ac:dyDescent="0.25">
      <c r="I38">
        <v>-56</v>
      </c>
      <c r="J38" s="20">
        <f t="shared" si="6"/>
        <v>2.989623598000932E-3</v>
      </c>
      <c r="K38" s="22">
        <f t="shared" si="7"/>
        <v>8.9704964982684092E-6</v>
      </c>
      <c r="L38" s="23">
        <f t="shared" si="8"/>
        <v>2.0982330849743011E-8</v>
      </c>
      <c r="N38" s="21">
        <f t="shared" si="9"/>
        <v>0.55919290347074679</v>
      </c>
      <c r="P38" s="21">
        <f t="shared" si="10"/>
        <v>1.6717763000508019E-3</v>
      </c>
      <c r="Q38" s="21">
        <f t="shared" si="11"/>
        <v>3.405370973697482E-3</v>
      </c>
    </row>
    <row r="39" spans="1:17" x14ac:dyDescent="0.25">
      <c r="I39">
        <v>-55</v>
      </c>
      <c r="J39" s="20">
        <f t="shared" si="6"/>
        <v>3.8540115650176551E-3</v>
      </c>
      <c r="K39" s="22">
        <f t="shared" si="7"/>
        <v>1.4905285440052862E-5</v>
      </c>
      <c r="L39" s="23">
        <f t="shared" si="8"/>
        <v>4.5428746836818221E-8</v>
      </c>
      <c r="N39" s="21">
        <f t="shared" si="9"/>
        <v>0.57357643635104616</v>
      </c>
      <c r="P39" s="21">
        <f t="shared" si="10"/>
        <v>2.2105702191185447E-3</v>
      </c>
      <c r="Q39" s="21">
        <f t="shared" si="11"/>
        <v>4.3686718804675393E-3</v>
      </c>
    </row>
    <row r="40" spans="1:17" x14ac:dyDescent="0.25">
      <c r="A40" t="s">
        <v>63</v>
      </c>
      <c r="I40">
        <v>-54</v>
      </c>
      <c r="J40" s="20">
        <f t="shared" si="6"/>
        <v>4.9225127868934727E-3</v>
      </c>
      <c r="K40" s="22">
        <f t="shared" si="7"/>
        <v>2.4312035115267113E-5</v>
      </c>
      <c r="L40" s="23">
        <f t="shared" si="8"/>
        <v>9.5625228533086728E-8</v>
      </c>
      <c r="N40" s="21">
        <f t="shared" si="9"/>
        <v>0.58778525229247314</v>
      </c>
      <c r="P40" s="21">
        <f t="shared" si="10"/>
        <v>2.8933804203571051E-3</v>
      </c>
      <c r="Q40" s="21">
        <f t="shared" si="11"/>
        <v>5.5541308767714116E-3</v>
      </c>
    </row>
    <row r="41" spans="1:17" x14ac:dyDescent="0.25">
      <c r="A41" t="s">
        <v>64</v>
      </c>
      <c r="I41">
        <v>-53</v>
      </c>
      <c r="J41" s="20">
        <f t="shared" si="6"/>
        <v>6.2320402363679021E-3</v>
      </c>
      <c r="K41" s="22">
        <f t="shared" si="7"/>
        <v>3.8962233672208865E-5</v>
      </c>
      <c r="L41" s="23">
        <f t="shared" si="8"/>
        <v>1.9595825607714939E-7</v>
      </c>
      <c r="N41" s="21">
        <f t="shared" si="9"/>
        <v>0.60181502315204838</v>
      </c>
      <c r="P41" s="21">
        <f t="shared" si="10"/>
        <v>3.750535439134246E-3</v>
      </c>
      <c r="Q41" s="21">
        <f t="shared" si="11"/>
        <v>7.0008055752618006E-3</v>
      </c>
    </row>
    <row r="42" spans="1:17" x14ac:dyDescent="0.25">
      <c r="A42" t="s">
        <v>65</v>
      </c>
      <c r="I42">
        <v>-52</v>
      </c>
      <c r="J42" s="20">
        <f t="shared" si="6"/>
        <v>7.8238368770873531E-3</v>
      </c>
      <c r="K42" s="22">
        <f t="shared" si="7"/>
        <v>6.1398951717307526E-5</v>
      </c>
      <c r="L42" s="23">
        <f t="shared" si="8"/>
        <v>3.9141827633034257E-7</v>
      </c>
      <c r="N42" s="21">
        <f t="shared" si="9"/>
        <v>0.61566147532565829</v>
      </c>
      <c r="P42" s="21">
        <f t="shared" si="10"/>
        <v>4.8168349544548917E-3</v>
      </c>
      <c r="Q42" s="21">
        <f t="shared" si="11"/>
        <v>8.7521343826970754E-3</v>
      </c>
    </row>
    <row r="43" spans="1:17" x14ac:dyDescent="0.25">
      <c r="A43" t="s">
        <v>66</v>
      </c>
      <c r="I43">
        <v>-51</v>
      </c>
      <c r="J43" s="20">
        <f t="shared" si="6"/>
        <v>9.7435684064919367E-3</v>
      </c>
      <c r="K43" s="22">
        <f t="shared" si="7"/>
        <v>9.5213314144355465E-5</v>
      </c>
      <c r="L43" s="23">
        <f t="shared" si="8"/>
        <v>7.6295612124066568E-7</v>
      </c>
      <c r="N43" s="21">
        <f t="shared" si="9"/>
        <v>0.6293203910498375</v>
      </c>
      <c r="P43" s="21">
        <f t="shared" si="10"/>
        <v>6.1318262797943482E-3</v>
      </c>
      <c r="Q43" s="21">
        <f t="shared" si="11"/>
        <v>1.0855994171671889E-2</v>
      </c>
    </row>
    <row r="44" spans="1:17" x14ac:dyDescent="0.25">
      <c r="A44" t="s">
        <v>67</v>
      </c>
      <c r="I44">
        <v>-50</v>
      </c>
      <c r="J44" s="20">
        <f t="shared" si="6"/>
        <v>1.2041344108801611E-2</v>
      </c>
      <c r="K44" s="22">
        <f t="shared" si="7"/>
        <v>1.4539646871895642E-4</v>
      </c>
      <c r="L44" s="23">
        <f t="shared" si="8"/>
        <v>1.4527640402412637E-6</v>
      </c>
      <c r="N44" s="21">
        <f t="shared" si="9"/>
        <v>0.64278760968653936</v>
      </c>
      <c r="P44" s="21">
        <f t="shared" si="10"/>
        <v>7.7400267971096792E-3</v>
      </c>
      <c r="Q44" s="21">
        <f t="shared" si="11"/>
        <v>1.3364680836174246E-2</v>
      </c>
    </row>
    <row r="45" spans="1:17" x14ac:dyDescent="0.25">
      <c r="A45" t="s">
        <v>68</v>
      </c>
      <c r="I45">
        <v>-49</v>
      </c>
      <c r="J45" s="20">
        <f t="shared" si="6"/>
        <v>1.4771655422024842E-2</v>
      </c>
      <c r="K45" s="22">
        <f t="shared" si="7"/>
        <v>2.1877948117950244E-4</v>
      </c>
      <c r="L45" s="23">
        <f t="shared" si="8"/>
        <v>2.7048874973942104E-6</v>
      </c>
      <c r="N45" s="21">
        <f t="shared" si="9"/>
        <v>0.65605902899050728</v>
      </c>
      <c r="P45" s="21">
        <f t="shared" si="10"/>
        <v>9.6910779127559812E-3</v>
      </c>
      <c r="Q45" s="21">
        <f t="shared" si="11"/>
        <v>1.6334802677581244E-2</v>
      </c>
    </row>
    <row r="46" spans="1:17" x14ac:dyDescent="0.25">
      <c r="A46" t="s">
        <v>69</v>
      </c>
      <c r="I46">
        <v>-48</v>
      </c>
      <c r="J46" s="20">
        <f t="shared" si="6"/>
        <v>1.7993222556708478E-2</v>
      </c>
      <c r="K46" s="22">
        <f t="shared" si="7"/>
        <v>3.2457301599677436E-4</v>
      </c>
      <c r="L46" s="23">
        <f t="shared" si="8"/>
        <v>4.9289249597712268E-6</v>
      </c>
      <c r="N46" s="21">
        <f t="shared" si="9"/>
        <v>0.66913060635885824</v>
      </c>
      <c r="P46" s="21">
        <f t="shared" si="10"/>
        <v>1.2039815919720228E-2</v>
      </c>
      <c r="Q46" s="21">
        <f t="shared" si="11"/>
        <v>1.9827077462822269E-2</v>
      </c>
    </row>
    <row r="47" spans="1:17" x14ac:dyDescent="0.25">
      <c r="A47" t="s">
        <v>70</v>
      </c>
      <c r="I47">
        <v>-47</v>
      </c>
      <c r="J47" s="20">
        <f t="shared" si="6"/>
        <v>2.1768740561722521E-2</v>
      </c>
      <c r="K47" s="22">
        <f t="shared" si="7"/>
        <v>4.7501707882772164E-4</v>
      </c>
      <c r="L47" s="23">
        <f t="shared" si="8"/>
        <v>8.7976359536785959E-6</v>
      </c>
      <c r="N47" s="21">
        <f t="shared" si="9"/>
        <v>0.68199836006249848</v>
      </c>
      <c r="P47" s="21">
        <f t="shared" si="10"/>
        <v>1.4846245363720752E-2</v>
      </c>
      <c r="Q47" s="21">
        <f t="shared" si="11"/>
        <v>2.3906025215849426E-2</v>
      </c>
    </row>
    <row r="48" spans="1:17" x14ac:dyDescent="0.25">
      <c r="I48">
        <v>-46</v>
      </c>
      <c r="J48" s="20">
        <f t="shared" si="6"/>
        <v>2.6164517613455243E-2</v>
      </c>
      <c r="K48" s="22">
        <f t="shared" si="7"/>
        <v>6.8614827601217755E-4</v>
      </c>
      <c r="L48" s="23">
        <f t="shared" si="8"/>
        <v>1.5393120545674832E-5</v>
      </c>
      <c r="N48" s="21">
        <f t="shared" si="9"/>
        <v>0.69465837045899737</v>
      </c>
      <c r="P48" s="21">
        <f t="shared" si="10"/>
        <v>1.8175401169208554E-2</v>
      </c>
      <c r="Q48" s="21">
        <f t="shared" si="11"/>
        <v>2.8639550342480856E-2</v>
      </c>
    </row>
    <row r="49" spans="1:17" x14ac:dyDescent="0.25">
      <c r="I49">
        <v>-45</v>
      </c>
      <c r="J49" s="20">
        <f t="shared" si="6"/>
        <v>3.1250000000000035E-2</v>
      </c>
      <c r="K49" s="22">
        <f t="shared" si="7"/>
        <v>9.7868778963127812E-4</v>
      </c>
      <c r="L49" s="23">
        <f t="shared" si="8"/>
        <v>2.6420855959304447E-5</v>
      </c>
      <c r="N49" s="21">
        <f t="shared" si="9"/>
        <v>0.70710678118654757</v>
      </c>
      <c r="P49" s="21">
        <f t="shared" si="10"/>
        <v>2.2097086912079636E-2</v>
      </c>
      <c r="Q49" s="21">
        <f t="shared" si="11"/>
        <v>3.4098408533055499E-2</v>
      </c>
    </row>
    <row r="50" spans="1:17" x14ac:dyDescent="0.25">
      <c r="I50">
        <v>-44</v>
      </c>
      <c r="J50" s="20">
        <f t="shared" si="6"/>
        <v>3.7097180262469796E-2</v>
      </c>
      <c r="K50" s="22">
        <f t="shared" si="7"/>
        <v>1.3790474257008105E-3</v>
      </c>
      <c r="L50" s="23">
        <f t="shared" si="8"/>
        <v>4.4516170054387027E-5</v>
      </c>
      <c r="N50" s="21">
        <f t="shared" si="9"/>
        <v>0.71933980033865119</v>
      </c>
      <c r="P50" s="21">
        <f t="shared" si="10"/>
        <v>2.6685478243131971E-2</v>
      </c>
      <c r="Q50" s="21">
        <f t="shared" si="11"/>
        <v>4.0355556013652101E-2</v>
      </c>
    </row>
    <row r="51" spans="1:17" x14ac:dyDescent="0.25">
      <c r="A51" t="s">
        <v>71</v>
      </c>
      <c r="I51">
        <v>-43</v>
      </c>
      <c r="J51" s="20">
        <f t="shared" si="6"/>
        <v>4.3779887213257034E-2</v>
      </c>
      <c r="K51" s="22">
        <f t="shared" si="7"/>
        <v>1.9204435967270692E-3</v>
      </c>
      <c r="L51" s="23">
        <f t="shared" si="8"/>
        <v>7.3673435462582793E-5</v>
      </c>
      <c r="N51" s="21">
        <f t="shared" si="9"/>
        <v>0.73135370161917057</v>
      </c>
      <c r="P51" s="21">
        <f t="shared" si="10"/>
        <v>3.2018582569885323E-2</v>
      </c>
      <c r="Q51" s="21">
        <f t="shared" si="11"/>
        <v>4.7485381092064738E-2</v>
      </c>
    </row>
    <row r="52" spans="1:17" x14ac:dyDescent="0.25">
      <c r="A52" t="s">
        <v>72</v>
      </c>
      <c r="I52">
        <v>-42</v>
      </c>
      <c r="J52" s="20">
        <f t="shared" si="6"/>
        <v>5.1372959038484239E-2</v>
      </c>
      <c r="K52" s="22">
        <f t="shared" si="7"/>
        <v>2.6440999797943082E-3</v>
      </c>
      <c r="L52" s="23">
        <f t="shared" si="8"/>
        <v>1.1983392226312283E-4</v>
      </c>
      <c r="N52" s="21">
        <f t="shared" si="9"/>
        <v>0.74314482547739424</v>
      </c>
      <c r="P52" s="21">
        <f t="shared" si="10"/>
        <v>3.8177548678911689E-2</v>
      </c>
      <c r="Q52" s="21">
        <f t="shared" si="11"/>
        <v>5.5562820527525807E-2</v>
      </c>
    </row>
    <row r="53" spans="1:17" x14ac:dyDescent="0.25">
      <c r="I53">
        <v>-41</v>
      </c>
      <c r="J53" s="20">
        <f t="shared" si="6"/>
        <v>5.9951303362998691E-2</v>
      </c>
      <c r="K53" s="22">
        <f t="shared" si="7"/>
        <v>3.6005090064152407E-3</v>
      </c>
      <c r="L53" s="23">
        <f t="shared" si="8"/>
        <v>1.916731541198062E-4</v>
      </c>
      <c r="N53" s="21">
        <f t="shared" si="9"/>
        <v>0.75470958022277213</v>
      </c>
      <c r="P53" s="21">
        <f t="shared" si="10"/>
        <v>4.5245822994896809E-2</v>
      </c>
      <c r="Q53" s="21">
        <f t="shared" si="11"/>
        <v>6.4662365993239559E-2</v>
      </c>
    </row>
    <row r="54" spans="1:17" x14ac:dyDescent="0.25">
      <c r="I54">
        <v>-40</v>
      </c>
      <c r="J54" s="20">
        <f t="shared" si="6"/>
        <v>6.9588850957138904E-2</v>
      </c>
      <c r="K54" s="22">
        <f t="shared" si="7"/>
        <v>4.8507105960070721E-3</v>
      </c>
      <c r="L54" s="23">
        <f t="shared" si="8"/>
        <v>3.0163181673127675E-4</v>
      </c>
      <c r="N54" s="21">
        <f t="shared" si="9"/>
        <v>0.76604444311897801</v>
      </c>
      <c r="P54" s="21">
        <f t="shared" si="10"/>
        <v>5.3308152578751031E-2</v>
      </c>
      <c r="Q54" s="21">
        <f t="shared" si="11"/>
        <v>7.4856968740807883E-2</v>
      </c>
    </row>
    <row r="55" spans="1:17" x14ac:dyDescent="0.25">
      <c r="A55" t="s">
        <v>36</v>
      </c>
      <c r="I55">
        <v>-39</v>
      </c>
      <c r="J55" s="20">
        <f t="shared" si="6"/>
        <v>8.0357412634431816E-2</v>
      </c>
      <c r="K55" s="22">
        <f t="shared" si="7"/>
        <v>6.467534105149747E-3</v>
      </c>
      <c r="L55" s="23">
        <f t="shared" si="8"/>
        <v>4.6723455892424035E-4</v>
      </c>
      <c r="N55" s="21">
        <f t="shared" si="9"/>
        <v>0.7771459614569709</v>
      </c>
      <c r="P55" s="21">
        <f t="shared" si="10"/>
        <v>6.244943870198006E-2</v>
      </c>
      <c r="Q55" s="21">
        <f t="shared" si="11"/>
        <v>8.6216853451914224E-2</v>
      </c>
    </row>
    <row r="56" spans="1:17" x14ac:dyDescent="0.25">
      <c r="A56" t="s">
        <v>37</v>
      </c>
      <c r="I56">
        <v>-38</v>
      </c>
      <c r="J56" s="20">
        <f t="shared" si="6"/>
        <v>9.232545176211672E-2</v>
      </c>
      <c r="K56" s="22">
        <f t="shared" si="7"/>
        <v>8.5367369544536165E-3</v>
      </c>
      <c r="L56" s="23">
        <f t="shared" si="8"/>
        <v>7.1273698785962087E-4</v>
      </c>
      <c r="N56" s="21">
        <f t="shared" si="9"/>
        <v>0.78801075360672201</v>
      </c>
      <c r="P56" s="21">
        <f t="shared" si="10"/>
        <v>7.2753448820146657E-2</v>
      </c>
      <c r="Q56" s="21">
        <f t="shared" si="11"/>
        <v>9.8808255106960452E-2</v>
      </c>
    </row>
    <row r="57" spans="1:17" x14ac:dyDescent="0.25">
      <c r="A57" t="s">
        <v>40</v>
      </c>
      <c r="I57">
        <v>-37</v>
      </c>
      <c r="J57" s="20">
        <f t="shared" si="6"/>
        <v>0.10555678761175576</v>
      </c>
      <c r="K57" s="22">
        <f t="shared" si="7"/>
        <v>1.1157961588919211E-2</v>
      </c>
      <c r="L57" s="23">
        <f t="shared" si="8"/>
        <v>1.0711312580399816E-3</v>
      </c>
      <c r="N57" s="21">
        <f t="shared" si="9"/>
        <v>0.79863551004729283</v>
      </c>
      <c r="P57" s="21">
        <f t="shared" si="10"/>
        <v>8.4301398913268322E-2</v>
      </c>
      <c r="Q57" s="21">
        <f t="shared" si="11"/>
        <v>0.11269209544112004</v>
      </c>
    </row>
    <row r="58" spans="1:17" x14ac:dyDescent="0.25">
      <c r="A58" t="s">
        <v>41</v>
      </c>
      <c r="I58">
        <v>-36</v>
      </c>
      <c r="J58" s="20">
        <f t="shared" si="6"/>
        <v>0.1201092474426213</v>
      </c>
      <c r="K58" s="22">
        <f t="shared" si="7"/>
        <v>1.4445422227160646E-2</v>
      </c>
      <c r="L58" s="23">
        <f t="shared" si="8"/>
        <v>1.5865233910258556E-3</v>
      </c>
      <c r="N58" s="21">
        <f t="shared" si="9"/>
        <v>0.80901699437494745</v>
      </c>
      <c r="P58" s="21">
        <f t="shared" si="10"/>
        <v>9.7170422362666334E-2</v>
      </c>
      <c r="Q58" s="21">
        <f t="shared" si="11"/>
        <v>0.12792261812268138</v>
      </c>
    </row>
    <row r="59" spans="1:17" x14ac:dyDescent="0.25">
      <c r="A59" s="25" t="s">
        <v>42</v>
      </c>
      <c r="I59">
        <v>-35</v>
      </c>
      <c r="J59" s="20">
        <f t="shared" si="6"/>
        <v>0.13603328766307582</v>
      </c>
      <c r="K59" s="22">
        <f t="shared" si="7"/>
        <v>1.8528225248020534E-2</v>
      </c>
      <c r="L59" s="23">
        <f t="shared" si="8"/>
        <v>2.316869580117762E-3</v>
      </c>
      <c r="N59" s="21">
        <f t="shared" si="9"/>
        <v>0.8191520442889918</v>
      </c>
      <c r="P59" s="21">
        <f t="shared" si="10"/>
        <v>0.11143194568056104</v>
      </c>
      <c r="Q59" s="21">
        <f t="shared" si="11"/>
        <v>0.14454600410405802</v>
      </c>
    </row>
    <row r="60" spans="1:17" x14ac:dyDescent="0.25">
      <c r="I60">
        <v>-34</v>
      </c>
      <c r="J60" s="20">
        <f t="shared" si="6"/>
        <v>0.15337060658319762</v>
      </c>
      <c r="K60" s="22">
        <f t="shared" si="7"/>
        <v>2.3550223072281214E-2</v>
      </c>
      <c r="L60" s="23">
        <f t="shared" si="8"/>
        <v>3.3370234638975772E-3</v>
      </c>
      <c r="N60" s="21">
        <f t="shared" si="9"/>
        <v>0.82903757255504162</v>
      </c>
      <c r="P60" s="21">
        <f t="shared" si="10"/>
        <v>0.12714999538302846</v>
      </c>
      <c r="Q60" s="21">
        <f t="shared" si="11"/>
        <v>0.16259899059257421</v>
      </c>
    </row>
    <row r="61" spans="1:17" x14ac:dyDescent="0.25">
      <c r="I61">
        <v>-33</v>
      </c>
      <c r="J61" s="20">
        <f t="shared" si="6"/>
        <v>0.17215277308726781</v>
      </c>
      <c r="K61" s="22">
        <f t="shared" si="7"/>
        <v>2.9669302013256387E-2</v>
      </c>
      <c r="L61" s="23">
        <f t="shared" si="8"/>
        <v>4.7420016980582423E-3</v>
      </c>
      <c r="N61" s="21">
        <f t="shared" si="9"/>
        <v>0.83867056794542405</v>
      </c>
      <c r="P61" s="21">
        <f t="shared" si="10"/>
        <v>0.14437946397847859</v>
      </c>
      <c r="Q61" s="21">
        <f t="shared" si="11"/>
        <v>0.18210751870024289</v>
      </c>
    </row>
    <row r="62" spans="1:17" x14ac:dyDescent="0.25">
      <c r="I62">
        <v>-32</v>
      </c>
      <c r="J62" s="20">
        <f t="shared" si="6"/>
        <v>0.19239989695454748</v>
      </c>
      <c r="K62" s="22">
        <f t="shared" si="7"/>
        <v>3.7056010677380416E-2</v>
      </c>
      <c r="L62" s="23">
        <f t="shared" si="8"/>
        <v>6.6503221712450444E-3</v>
      </c>
      <c r="N62" s="21">
        <f t="shared" si="9"/>
        <v>0.84804809615642596</v>
      </c>
      <c r="P62" s="21">
        <f t="shared" si="10"/>
        <v>0.16316436631299652</v>
      </c>
      <c r="Q62" s="21">
        <f t="shared" si="11"/>
        <v>0.203085435999974</v>
      </c>
    </row>
    <row r="63" spans="1:17" x14ac:dyDescent="0.25">
      <c r="I63">
        <v>-31</v>
      </c>
      <c r="J63" s="20">
        <f t="shared" si="6"/>
        <v>0.21411936748535668</v>
      </c>
      <c r="K63" s="22">
        <f t="shared" si="7"/>
        <v>4.5891447792008697E-2</v>
      </c>
      <c r="L63" s="23">
        <f t="shared" si="8"/>
        <v>9.2072102440358371E-3</v>
      </c>
      <c r="N63" s="21">
        <f t="shared" si="9"/>
        <v>0.85716730070211233</v>
      </c>
      <c r="P63" s="21">
        <f t="shared" si="10"/>
        <v>0.18353612025546681</v>
      </c>
      <c r="Q63" s="21">
        <f t="shared" si="11"/>
        <v>0.22553328088849253</v>
      </c>
    </row>
    <row r="64" spans="1:17" x14ac:dyDescent="0.25">
      <c r="I64">
        <v>-30</v>
      </c>
      <c r="J64" s="20">
        <f t="shared" si="6"/>
        <v>0.23730468750000019</v>
      </c>
      <c r="K64" s="22">
        <f t="shared" si="7"/>
        <v>5.6364347253036386E-2</v>
      </c>
      <c r="L64" s="23">
        <f t="shared" si="8"/>
        <v>1.2587407233529888E-2</v>
      </c>
      <c r="N64" s="21">
        <f t="shared" si="9"/>
        <v>0.86602540378443871</v>
      </c>
      <c r="P64" s="21">
        <f t="shared" si="10"/>
        <v>0.2055118878121277</v>
      </c>
      <c r="Q64" s="21">
        <f t="shared" si="11"/>
        <v>0.2494371757921956</v>
      </c>
    </row>
    <row r="65" spans="9:17" x14ac:dyDescent="0.25">
      <c r="I65">
        <v>-29</v>
      </c>
      <c r="J65" s="20">
        <f t="shared" si="6"/>
        <v>0.26193442963433677</v>
      </c>
      <c r="K65" s="22">
        <f t="shared" si="7"/>
        <v>6.8667323809439282E-2</v>
      </c>
      <c r="L65" s="23">
        <f t="shared" si="8"/>
        <v>1.6997257280741539E-2</v>
      </c>
      <c r="N65" s="21">
        <f t="shared" si="9"/>
        <v>0.87461970713939574</v>
      </c>
      <c r="P65" s="21">
        <f t="shared" si="10"/>
        <v>0.22909301413650832</v>
      </c>
      <c r="Q65" s="21">
        <f t="shared" si="11"/>
        <v>0.27476785582061231</v>
      </c>
    </row>
    <row r="66" spans="9:17" x14ac:dyDescent="0.25">
      <c r="I66">
        <v>-28</v>
      </c>
      <c r="J66" s="20">
        <f t="shared" si="6"/>
        <v>0.28797134113321604</v>
      </c>
      <c r="K66" s="22">
        <f t="shared" si="7"/>
        <v>8.2992274823568593E-2</v>
      </c>
      <c r="L66" s="23">
        <f t="shared" si="8"/>
        <v>2.2675700300478229E-2</v>
      </c>
      <c r="N66" s="21">
        <f t="shared" si="9"/>
        <v>0.88294759285892699</v>
      </c>
      <c r="P66" s="21">
        <f t="shared" si="10"/>
        <v>0.25426360246592999</v>
      </c>
      <c r="Q66" s="21">
        <f t="shared" si="11"/>
        <v>0.30147985845503972</v>
      </c>
    </row>
    <row r="67" spans="9:17" x14ac:dyDescent="0.25">
      <c r="I67">
        <v>-27</v>
      </c>
      <c r="J67" s="20">
        <f t="shared" si="6"/>
        <v>0.31536162203006723</v>
      </c>
      <c r="K67" s="22">
        <f t="shared" si="7"/>
        <v>9.9524971209978191E-2</v>
      </c>
      <c r="L67" s="23">
        <f t="shared" si="8"/>
        <v>2.9893767454849056E-2</v>
      </c>
      <c r="N67" s="21">
        <f t="shared" si="9"/>
        <v>0.8910065241883679</v>
      </c>
      <c r="P67" s="21">
        <f t="shared" si="10"/>
        <v>0.28098926270741603</v>
      </c>
      <c r="Q67" s="21">
        <f t="shared" si="11"/>
        <v>0.32951089825250285</v>
      </c>
    </row>
    <row r="68" spans="9:17" x14ac:dyDescent="0.25">
      <c r="I68">
        <v>-26</v>
      </c>
      <c r="J68" s="20">
        <f t="shared" ref="J68:J99" si="12">$N68^$B$15</f>
        <v>0.34403439969971661</v>
      </c>
      <c r="K68" s="22">
        <f t="shared" ref="K68:K99" si="13">$N68^D$15</f>
        <v>0.11843891274717255</v>
      </c>
      <c r="L68" s="23">
        <f t="shared" ref="L68:L99" si="14">$N68^E$15</f>
        <v>3.8952169421103765E-2</v>
      </c>
      <c r="N68" s="21">
        <f t="shared" ref="N68:N99" si="15">COS(I68*PI()/180)</f>
        <v>0.89879404629916704</v>
      </c>
      <c r="P68" s="21">
        <f t="shared" ref="P68:P94" si="16">$N68^($B$15+1)</f>
        <v>0.3092160701722132</v>
      </c>
      <c r="Q68" s="21">
        <f t="shared" ref="Q68:Q93" si="17">+(P69-P68)/(($B$15+1)*(N69-N68))</f>
        <v>0.35878144835659903</v>
      </c>
    </row>
    <row r="69" spans="9:17" x14ac:dyDescent="0.25">
      <c r="I69">
        <v>-25</v>
      </c>
      <c r="J69" s="20">
        <f t="shared" si="12"/>
        <v>0.37390142029815832</v>
      </c>
      <c r="K69" s="22">
        <f t="shared" si="13"/>
        <v>0.13988856781517936</v>
      </c>
      <c r="L69" s="23">
        <f t="shared" si="14"/>
        <v>5.0176594151687091E-2</v>
      </c>
      <c r="N69" s="21">
        <f t="shared" si="15"/>
        <v>0.90630778703664994</v>
      </c>
      <c r="P69" s="21">
        <f t="shared" si="16"/>
        <v>0.33886976880028424</v>
      </c>
      <c r="Q69" s="21">
        <f t="shared" si="17"/>
        <v>0.38919454785993673</v>
      </c>
    </row>
    <row r="70" spans="9:17" x14ac:dyDescent="0.25">
      <c r="I70">
        <v>-24</v>
      </c>
      <c r="J70" s="20">
        <f t="shared" si="12"/>
        <v>0.40485697458795122</v>
      </c>
      <c r="K70" s="22">
        <f t="shared" si="13"/>
        <v>0.16400216317639102</v>
      </c>
      <c r="L70" s="23">
        <f t="shared" si="14"/>
        <v>6.3910396029029801E-2</v>
      </c>
      <c r="N70" s="21">
        <f t="shared" si="15"/>
        <v>0.91354545764260087</v>
      </c>
      <c r="P70" s="21">
        <f t="shared" si="16"/>
        <v>0.36985525012974874</v>
      </c>
      <c r="Q70" s="21">
        <f t="shared" si="17"/>
        <v>0.42063585079605659</v>
      </c>
    </row>
    <row r="71" spans="9:17" x14ac:dyDescent="0.25">
      <c r="I71">
        <v>-23</v>
      </c>
      <c r="J71" s="20">
        <f t="shared" si="12"/>
        <v>0.43677807213539432</v>
      </c>
      <c r="K71" s="22">
        <f t="shared" si="13"/>
        <v>0.19087423330580294</v>
      </c>
      <c r="L71" s="23">
        <f t="shared" si="14"/>
        <v>8.0504466146340548E-2</v>
      </c>
      <c r="N71" s="21">
        <f t="shared" si="15"/>
        <v>0.92050485345244037</v>
      </c>
      <c r="P71" s="21">
        <f t="shared" si="16"/>
        <v>0.40205633528223061</v>
      </c>
      <c r="Q71" s="21">
        <f t="shared" si="17"/>
        <v>0.45297392880140108</v>
      </c>
    </row>
    <row r="72" spans="9:17" x14ac:dyDescent="0.25">
      <c r="I72">
        <v>-22</v>
      </c>
      <c r="J72" s="20">
        <f t="shared" si="12"/>
        <v>0.46952487391318581</v>
      </c>
      <c r="K72" s="22">
        <f t="shared" si="13"/>
        <v>0.22055817839768735</v>
      </c>
      <c r="L72" s="23">
        <f t="shared" si="14"/>
        <v>0.10030422444324648</v>
      </c>
      <c r="N72" s="21">
        <f t="shared" si="15"/>
        <v>0.92718385456678742</v>
      </c>
      <c r="P72" s="21">
        <f t="shared" si="16"/>
        <v>0.43533588240981252</v>
      </c>
      <c r="Q72" s="21">
        <f t="shared" si="17"/>
        <v>0.48606083534555078</v>
      </c>
    </row>
    <row r="73" spans="9:17" x14ac:dyDescent="0.25">
      <c r="I73">
        <v>-21</v>
      </c>
      <c r="J73" s="20">
        <f t="shared" si="12"/>
        <v>0.50294138901970198</v>
      </c>
      <c r="K73" s="22">
        <f t="shared" si="13"/>
        <v>0.25305911286477667</v>
      </c>
      <c r="L73" s="23">
        <f t="shared" si="14"/>
        <v>0.12363386502705051</v>
      </c>
      <c r="N73" s="21">
        <f t="shared" si="15"/>
        <v>0.93358042649720174</v>
      </c>
      <c r="P73" s="21">
        <f t="shared" si="16"/>
        <v>0.46953623646410847</v>
      </c>
      <c r="Q73" s="21">
        <f t="shared" si="17"/>
        <v>0.51973293495441741</v>
      </c>
    </row>
    <row r="74" spans="9:17" x14ac:dyDescent="0.25">
      <c r="I74">
        <v>-20</v>
      </c>
      <c r="J74" s="20">
        <f t="shared" si="12"/>
        <v>0.53685643661400806</v>
      </c>
      <c r="K74" s="22">
        <f t="shared" si="13"/>
        <v>0.28832730932533779</v>
      </c>
      <c r="L74" s="23">
        <f t="shared" si="14"/>
        <v>0.15077820803020253</v>
      </c>
      <c r="N74" s="21">
        <f t="shared" si="15"/>
        <v>0.93969262078590843</v>
      </c>
      <c r="P74" s="21">
        <f t="shared" si="16"/>
        <v>0.50448003190760116</v>
      </c>
      <c r="Q74" s="21">
        <f t="shared" si="17"/>
        <v>0.55381199613272303</v>
      </c>
    </row>
    <row r="75" spans="9:17" x14ac:dyDescent="0.25">
      <c r="I75">
        <v>-19</v>
      </c>
      <c r="J75" s="20">
        <f t="shared" si="12"/>
        <v>0.57108486935421732</v>
      </c>
      <c r="K75" s="22">
        <f t="shared" si="13"/>
        <v>0.32625255442109563</v>
      </c>
      <c r="L75" s="23">
        <f t="shared" si="14"/>
        <v>0.18196275188764163</v>
      </c>
      <c r="N75" s="21">
        <f t="shared" si="15"/>
        <v>0.94551857559931685</v>
      </c>
      <c r="P75" s="21">
        <f t="shared" si="16"/>
        <v>0.53997135221812154</v>
      </c>
      <c r="Q75" s="21">
        <f t="shared" si="17"/>
        <v>0.58810654182246458</v>
      </c>
    </row>
    <row r="76" spans="9:17" x14ac:dyDescent="0.25">
      <c r="I76">
        <v>-18</v>
      </c>
      <c r="J76" s="20">
        <f t="shared" si="12"/>
        <v>0.60542904971310618</v>
      </c>
      <c r="K76" s="22">
        <f t="shared" si="13"/>
        <v>0.36665973042874661</v>
      </c>
      <c r="L76" s="23">
        <f t="shared" si="14"/>
        <v>0.21733276175345606</v>
      </c>
      <c r="N76" s="21">
        <f t="shared" si="15"/>
        <v>0.95105651629515353</v>
      </c>
      <c r="P76" s="21">
        <f t="shared" si="16"/>
        <v>0.575797242884032</v>
      </c>
      <c r="Q76" s="21">
        <f t="shared" si="17"/>
        <v>0.62241344631292161</v>
      </c>
    </row>
    <row r="77" spans="9:17" x14ac:dyDescent="0.25">
      <c r="I77">
        <v>-17</v>
      </c>
      <c r="J77" s="20">
        <f t="shared" si="12"/>
        <v>0.6396805656313872</v>
      </c>
      <c r="K77" s="22">
        <f t="shared" si="13"/>
        <v>0.40930591920854664</v>
      </c>
      <c r="L77" s="23">
        <f t="shared" si="14"/>
        <v>0.25693245236469231</v>
      </c>
      <c r="N77" s="21">
        <f t="shared" si="15"/>
        <v>0.95630475596303544</v>
      </c>
      <c r="P77" s="21">
        <f t="shared" si="16"/>
        <v>0.61172956721042016</v>
      </c>
      <c r="Q77" s="21">
        <f t="shared" si="17"/>
        <v>0.65651976264942158</v>
      </c>
    </row>
    <row r="78" spans="9:17" x14ac:dyDescent="0.25">
      <c r="I78">
        <v>-16</v>
      </c>
      <c r="J78" s="20">
        <f t="shared" si="12"/>
        <v>0.67362216716103895</v>
      </c>
      <c r="K78" s="22">
        <f t="shared" si="13"/>
        <v>0.45387929198427474</v>
      </c>
      <c r="L78" s="23">
        <f t="shared" si="14"/>
        <v>0.3006855046148334</v>
      </c>
      <c r="N78" s="21">
        <f t="shared" si="15"/>
        <v>0.96126169593831889</v>
      </c>
      <c r="P78" s="21">
        <f t="shared" si="16"/>
        <v>0.64752718682686594</v>
      </c>
      <c r="Q78" s="21">
        <f t="shared" si="17"/>
        <v>0.6902047598782457</v>
      </c>
    </row>
    <row r="79" spans="9:17" x14ac:dyDescent="0.25">
      <c r="I79">
        <v>-15</v>
      </c>
      <c r="J79" s="20">
        <f t="shared" si="12"/>
        <v>0.70702990115419506</v>
      </c>
      <c r="K79" s="22">
        <f t="shared" si="13"/>
        <v>0.49999999999999994</v>
      </c>
      <c r="L79" s="23">
        <f t="shared" si="14"/>
        <v>0.34837827215259665</v>
      </c>
      <c r="N79" s="21">
        <f t="shared" si="15"/>
        <v>0.96592582628906831</v>
      </c>
      <c r="P79" s="21">
        <f t="shared" si="16"/>
        <v>0.68293844148344418</v>
      </c>
      <c r="Q79" s="21">
        <f t="shared" si="17"/>
        <v>0.7232421450176465</v>
      </c>
    </row>
    <row r="80" spans="9:17" x14ac:dyDescent="0.25">
      <c r="I80">
        <v>-14</v>
      </c>
      <c r="J80" s="20">
        <f t="shared" si="12"/>
        <v>0.73967541677076287</v>
      </c>
      <c r="K80" s="22">
        <f t="shared" si="13"/>
        <v>0.54722321835836996</v>
      </c>
      <c r="L80" s="23">
        <f t="shared" si="14"/>
        <v>0.39964706757458424</v>
      </c>
      <c r="N80" s="21">
        <f t="shared" si="15"/>
        <v>0.97029572627599647</v>
      </c>
      <c r="P80" s="21">
        <f t="shared" si="16"/>
        <v>0.71770389572408777</v>
      </c>
      <c r="Q80" s="21">
        <f t="shared" si="17"/>
        <v>0.75540244056320704</v>
      </c>
    </row>
    <row r="81" spans="9:21" x14ac:dyDescent="0.25">
      <c r="I81">
        <v>-13</v>
      </c>
      <c r="J81" s="20">
        <f t="shared" si="12"/>
        <v>0.77132841070902347</v>
      </c>
      <c r="K81" s="22">
        <f t="shared" si="13"/>
        <v>0.59504442030276206</v>
      </c>
      <c r="L81" s="23">
        <f t="shared" si="14"/>
        <v>0.45397085203568155</v>
      </c>
      <c r="N81" s="21">
        <f t="shared" si="15"/>
        <v>0.97437006478523525</v>
      </c>
      <c r="P81" s="21">
        <f t="shared" si="16"/>
        <v>0.75155931351324368</v>
      </c>
      <c r="Q81" s="21">
        <f t="shared" si="17"/>
        <v>0.78645548471198057</v>
      </c>
    </row>
    <row r="82" spans="9:21" x14ac:dyDescent="0.25">
      <c r="I82">
        <v>-12</v>
      </c>
      <c r="J82" s="20">
        <f t="shared" si="12"/>
        <v>0.80175917769962035</v>
      </c>
      <c r="K82" s="22">
        <f t="shared" si="13"/>
        <v>0.64290687468307761</v>
      </c>
      <c r="L82" s="23">
        <f t="shared" si="14"/>
        <v>0.51067047902246998</v>
      </c>
      <c r="N82" s="21">
        <f t="shared" si="15"/>
        <v>0.97814760073380569</v>
      </c>
      <c r="P82" s="21">
        <f t="shared" si="16"/>
        <v>0.78423881603319257</v>
      </c>
      <c r="Q82" s="21">
        <f t="shared" si="17"/>
        <v>0.81617301841494627</v>
      </c>
    </row>
    <row r="83" spans="9:21" x14ac:dyDescent="0.25">
      <c r="I83">
        <v>-11</v>
      </c>
      <c r="J83" s="20">
        <f t="shared" si="12"/>
        <v>0.83074122902690206</v>
      </c>
      <c r="K83" s="22">
        <f t="shared" si="13"/>
        <v>0.69021126888749962</v>
      </c>
      <c r="L83" s="23">
        <f t="shared" si="14"/>
        <v>0.56891536286532218</v>
      </c>
      <c r="N83" s="21">
        <f t="shared" si="15"/>
        <v>0.98162718344766398</v>
      </c>
      <c r="P83" s="21">
        <f t="shared" si="16"/>
        <v>0.81547817282352864</v>
      </c>
      <c r="Q83" s="21">
        <f t="shared" si="17"/>
        <v>0.84433132091501006</v>
      </c>
    </row>
    <row r="84" spans="9:21" x14ac:dyDescent="0.25">
      <c r="I84">
        <v>-10</v>
      </c>
      <c r="J84" s="20">
        <f t="shared" si="12"/>
        <v>0.85805393972328181</v>
      </c>
      <c r="K84" s="22">
        <f t="shared" si="13"/>
        <v>0.73632726723941466</v>
      </c>
      <c r="L84" s="23">
        <f t="shared" si="14"/>
        <v>0.62773806515755715</v>
      </c>
      <c r="N84" s="21">
        <f t="shared" si="15"/>
        <v>0.98480775301220802</v>
      </c>
      <c r="P84" s="21">
        <f t="shared" si="16"/>
        <v>0.8450181723421577</v>
      </c>
      <c r="Q84" s="21">
        <f t="shared" si="17"/>
        <v>0.87071385366277498</v>
      </c>
    </row>
    <row r="85" spans="9:21" x14ac:dyDescent="0.25">
      <c r="I85">
        <v>-9</v>
      </c>
      <c r="J85" s="20">
        <f t="shared" si="12"/>
        <v>0.88348518367946627</v>
      </c>
      <c r="K85" s="22">
        <f t="shared" si="13"/>
        <v>0.78060672521769436</v>
      </c>
      <c r="L85" s="23">
        <f t="shared" si="14"/>
        <v>0.68605683721563926</v>
      </c>
      <c r="N85" s="21">
        <f t="shared" si="15"/>
        <v>0.98768834059513777</v>
      </c>
      <c r="P85" s="21">
        <f t="shared" si="16"/>
        <v>0.87260801500876262</v>
      </c>
      <c r="Q85" s="21">
        <f t="shared" si="17"/>
        <v>0.89511387147727006</v>
      </c>
    </row>
    <row r="86" spans="9:21" x14ac:dyDescent="0.25">
      <c r="I86">
        <v>-8</v>
      </c>
      <c r="J86" s="20">
        <f t="shared" si="12"/>
        <v>0.90683391526860302</v>
      </c>
      <c r="K86" s="22">
        <f t="shared" si="13"/>
        <v>0.82239819744646225</v>
      </c>
      <c r="L86" s="23">
        <f t="shared" si="14"/>
        <v>0.74270565257295107</v>
      </c>
      <c r="N86" s="21">
        <f t="shared" si="15"/>
        <v>0.99026806874157036</v>
      </c>
      <c r="P86" s="21">
        <f t="shared" si="16"/>
        <v>0.89800866994239636</v>
      </c>
      <c r="Q86" s="21">
        <f t="shared" si="17"/>
        <v>0.91733695956306094</v>
      </c>
    </row>
    <row r="87" spans="9:21" x14ac:dyDescent="0.25">
      <c r="I87">
        <v>-7</v>
      </c>
      <c r="J87" s="20">
        <f t="shared" si="12"/>
        <v>0.92791265622176988</v>
      </c>
      <c r="K87" s="22">
        <f t="shared" si="13"/>
        <v>0.86106230666358985</v>
      </c>
      <c r="L87" s="23">
        <f t="shared" si="14"/>
        <v>0.79647074583131161</v>
      </c>
      <c r="N87" s="21">
        <f t="shared" si="15"/>
        <v>0.99254615164132198</v>
      </c>
      <c r="P87" s="21">
        <f t="shared" si="16"/>
        <v>0.92099613599219465</v>
      </c>
      <c r="Q87" s="21">
        <f t="shared" si="17"/>
        <v>0.9372034555328197</v>
      </c>
      <c r="T87" t="s">
        <v>39</v>
      </c>
    </row>
    <row r="88" spans="9:21" x14ac:dyDescent="0.25">
      <c r="I88">
        <v>-6</v>
      </c>
      <c r="J88" s="20">
        <f t="shared" si="12"/>
        <v>0.94654984742514126</v>
      </c>
      <c r="K88" s="22">
        <f t="shared" si="13"/>
        <v>0.89598748585708154</v>
      </c>
      <c r="L88" s="23">
        <f t="shared" si="14"/>
        <v>0.84613218289846959</v>
      </c>
      <c r="N88" s="21">
        <f t="shared" si="15"/>
        <v>0.99452189536827329</v>
      </c>
      <c r="P88" s="21">
        <f t="shared" si="16"/>
        <v>0.94136454832180128</v>
      </c>
      <c r="Q88" s="21">
        <f t="shared" si="17"/>
        <v>0.95455071690924009</v>
      </c>
      <c r="T88" s="24">
        <f>+B16/2</f>
        <v>21.08735034048696</v>
      </c>
      <c r="U88">
        <v>0</v>
      </c>
    </row>
    <row r="89" spans="9:21" x14ac:dyDescent="0.25">
      <c r="I89">
        <v>-5</v>
      </c>
      <c r="J89" s="20">
        <f t="shared" si="12"/>
        <v>0.96259202702743918</v>
      </c>
      <c r="K89" s="22">
        <f t="shared" si="13"/>
        <v>0.92660556984194764</v>
      </c>
      <c r="L89" s="23">
        <f t="shared" si="14"/>
        <v>0.89050856352633168</v>
      </c>
      <c r="N89" s="21">
        <f t="shared" si="15"/>
        <v>0.99619469809174555</v>
      </c>
      <c r="P89" s="21">
        <f t="shared" si="16"/>
        <v>0.95892907375012115</v>
      </c>
      <c r="Q89" s="21">
        <f t="shared" si="17"/>
        <v>0.96923519668252123</v>
      </c>
      <c r="T89" s="24">
        <f>+B16/2</f>
        <v>21.08735034048696</v>
      </c>
      <c r="U89">
        <v>1</v>
      </c>
    </row>
    <row r="90" spans="9:21" x14ac:dyDescent="0.25">
      <c r="I90">
        <v>-4</v>
      </c>
      <c r="J90" s="20">
        <f t="shared" si="12"/>
        <v>0.97590579872446892</v>
      </c>
      <c r="K90" s="22">
        <f t="shared" si="13"/>
        <v>0.95240669824753965</v>
      </c>
      <c r="L90" s="23">
        <f t="shared" si="14"/>
        <v>0.92850263809417677</v>
      </c>
      <c r="N90" s="21">
        <f t="shared" si="15"/>
        <v>0.9975640502598242</v>
      </c>
      <c r="P90" s="21">
        <f t="shared" si="16"/>
        <v>0.97352854124763</v>
      </c>
      <c r="Q90" s="21">
        <f t="shared" si="17"/>
        <v>0.98113429233879823</v>
      </c>
    </row>
    <row r="91" spans="9:21" x14ac:dyDescent="0.25">
      <c r="I91">
        <v>-3</v>
      </c>
      <c r="J91" s="20">
        <f t="shared" si="12"/>
        <v>0.98637955728298077</v>
      </c>
      <c r="K91" s="22">
        <f t="shared" si="13"/>
        <v>0.97295300065556856</v>
      </c>
      <c r="L91" s="23">
        <f t="shared" si="14"/>
        <v>0.95914543813539477</v>
      </c>
      <c r="N91" s="21">
        <f t="shared" si="15"/>
        <v>0.99862953475457383</v>
      </c>
      <c r="P91" s="21">
        <f t="shared" si="16"/>
        <v>0.9850277583809256</v>
      </c>
      <c r="Q91" s="21">
        <f t="shared" si="17"/>
        <v>0.99014793730470163</v>
      </c>
    </row>
    <row r="92" spans="9:21" x14ac:dyDescent="0.25">
      <c r="I92">
        <v>-2</v>
      </c>
      <c r="J92" s="20">
        <f t="shared" si="12"/>
        <v>0.99392494222019945</v>
      </c>
      <c r="K92" s="22">
        <f t="shared" si="13"/>
        <v>0.98789056676251397</v>
      </c>
      <c r="L92" s="23">
        <f t="shared" si="14"/>
        <v>0.98163649569120237</v>
      </c>
      <c r="N92" s="21">
        <f t="shared" si="15"/>
        <v>0.99939082701909576</v>
      </c>
      <c r="P92" s="21">
        <f t="shared" si="16"/>
        <v>0.99331947000035214</v>
      </c>
      <c r="Q92" s="21">
        <f t="shared" si="17"/>
        <v>0.99619990790506074</v>
      </c>
    </row>
    <row r="93" spans="9:21" x14ac:dyDescent="0.25">
      <c r="I93">
        <v>-1</v>
      </c>
      <c r="J93" s="20">
        <f t="shared" si="12"/>
        <v>0.99847799499451051</v>
      </c>
      <c r="K93" s="22">
        <f t="shared" si="13"/>
        <v>0.99695925900903837</v>
      </c>
      <c r="L93" s="23">
        <f t="shared" si="14"/>
        <v>0.99537786933072225</v>
      </c>
      <c r="N93" s="21">
        <f t="shared" si="15"/>
        <v>0.99984769515639127</v>
      </c>
      <c r="P93" s="21">
        <f t="shared" si="16"/>
        <v>0.9983259219596361</v>
      </c>
      <c r="Q93" s="21">
        <f t="shared" si="17"/>
        <v>0.99923882362747762</v>
      </c>
    </row>
    <row r="94" spans="9:21" x14ac:dyDescent="0.25">
      <c r="I94">
        <v>0</v>
      </c>
      <c r="J94" s="20">
        <f t="shared" si="12"/>
        <v>1</v>
      </c>
      <c r="K94" s="22">
        <f t="shared" si="13"/>
        <v>1</v>
      </c>
      <c r="L94" s="23">
        <f t="shared" si="14"/>
        <v>1</v>
      </c>
      <c r="N94" s="21">
        <f t="shared" si="15"/>
        <v>1</v>
      </c>
      <c r="P94" s="21">
        <f t="shared" si="16"/>
        <v>1</v>
      </c>
      <c r="Q94" s="21"/>
      <c r="T94" s="20">
        <f>1-$N94^($B$15+1)</f>
        <v>0</v>
      </c>
    </row>
    <row r="95" spans="9:21" x14ac:dyDescent="0.25">
      <c r="I95">
        <v>1</v>
      </c>
      <c r="J95" s="20">
        <f t="shared" si="12"/>
        <v>0.99847799499451051</v>
      </c>
      <c r="K95" s="22">
        <f t="shared" si="13"/>
        <v>0.99695925900903837</v>
      </c>
      <c r="L95" s="23">
        <f t="shared" si="14"/>
        <v>0.99537786933072225</v>
      </c>
      <c r="N95" s="21">
        <f t="shared" si="15"/>
        <v>0.99984769515639127</v>
      </c>
      <c r="T95" s="20">
        <f t="shared" ref="T95:T158" si="18">1-$N95^($B$15+1)</f>
        <v>1.6740780403639022E-3</v>
      </c>
    </row>
    <row r="96" spans="9:21" x14ac:dyDescent="0.25">
      <c r="I96">
        <v>2</v>
      </c>
      <c r="J96" s="20">
        <f t="shared" si="12"/>
        <v>0.99392494222019945</v>
      </c>
      <c r="K96" s="22">
        <f t="shared" si="13"/>
        <v>0.98789056676251397</v>
      </c>
      <c r="L96" s="23">
        <f t="shared" si="14"/>
        <v>0.98163649569120237</v>
      </c>
      <c r="N96" s="21">
        <f t="shared" si="15"/>
        <v>0.99939082701909576</v>
      </c>
      <c r="T96" s="20">
        <f t="shared" si="18"/>
        <v>6.6805299996478551E-3</v>
      </c>
    </row>
    <row r="97" spans="9:20" x14ac:dyDescent="0.25">
      <c r="I97">
        <v>3</v>
      </c>
      <c r="J97" s="20">
        <f t="shared" si="12"/>
        <v>0.98637955728298077</v>
      </c>
      <c r="K97" s="22">
        <f t="shared" si="13"/>
        <v>0.97295300065556856</v>
      </c>
      <c r="L97" s="23">
        <f t="shared" si="14"/>
        <v>0.95914543813539477</v>
      </c>
      <c r="N97" s="21">
        <f t="shared" si="15"/>
        <v>0.99862953475457383</v>
      </c>
      <c r="T97" s="20">
        <f t="shared" si="18"/>
        <v>1.49722416190744E-2</v>
      </c>
    </row>
    <row r="98" spans="9:20" x14ac:dyDescent="0.25">
      <c r="I98">
        <v>4</v>
      </c>
      <c r="J98" s="20">
        <f t="shared" si="12"/>
        <v>0.97590579872446892</v>
      </c>
      <c r="K98" s="22">
        <f t="shared" si="13"/>
        <v>0.95240669824753965</v>
      </c>
      <c r="L98" s="23">
        <f t="shared" si="14"/>
        <v>0.92850263809417677</v>
      </c>
      <c r="N98" s="21">
        <f t="shared" si="15"/>
        <v>0.9975640502598242</v>
      </c>
      <c r="T98" s="20">
        <f t="shared" si="18"/>
        <v>2.6471458752370003E-2</v>
      </c>
    </row>
    <row r="99" spans="9:20" x14ac:dyDescent="0.25">
      <c r="I99">
        <v>5</v>
      </c>
      <c r="J99" s="20">
        <f t="shared" si="12"/>
        <v>0.96259202702743918</v>
      </c>
      <c r="K99" s="22">
        <f t="shared" si="13"/>
        <v>0.92660556984194764</v>
      </c>
      <c r="L99" s="23">
        <f t="shared" si="14"/>
        <v>0.89050856352633168</v>
      </c>
      <c r="N99" s="21">
        <f t="shared" si="15"/>
        <v>0.99619469809174555</v>
      </c>
      <c r="T99" s="20">
        <f t="shared" si="18"/>
        <v>4.1070926249878847E-2</v>
      </c>
    </row>
    <row r="100" spans="9:20" x14ac:dyDescent="0.25">
      <c r="I100">
        <v>6</v>
      </c>
      <c r="J100" s="20">
        <f t="shared" ref="J100:J131" si="19">$N100^$B$15</f>
        <v>0.94654984742514126</v>
      </c>
      <c r="K100" s="22">
        <f t="shared" ref="K100:K131" si="20">$N100^D$15</f>
        <v>0.89598748585708154</v>
      </c>
      <c r="L100" s="23">
        <f t="shared" ref="L100:L131" si="21">$N100^E$15</f>
        <v>0.84613218289846959</v>
      </c>
      <c r="N100" s="21">
        <f t="shared" ref="N100:N131" si="22">COS(I100*PI()/180)</f>
        <v>0.99452189536827329</v>
      </c>
      <c r="T100" s="20">
        <f t="shared" si="18"/>
        <v>5.8635451678198725E-2</v>
      </c>
    </row>
    <row r="101" spans="9:20" x14ac:dyDescent="0.25">
      <c r="I101">
        <v>7</v>
      </c>
      <c r="J101" s="20">
        <f t="shared" si="19"/>
        <v>0.92791265622176988</v>
      </c>
      <c r="K101" s="22">
        <f t="shared" si="20"/>
        <v>0.86106230666358985</v>
      </c>
      <c r="L101" s="23">
        <f t="shared" si="21"/>
        <v>0.79647074583131161</v>
      </c>
      <c r="N101" s="21">
        <f t="shared" si="22"/>
        <v>0.99254615164132198</v>
      </c>
      <c r="T101" s="20">
        <f t="shared" si="18"/>
        <v>7.9003864007805347E-2</v>
      </c>
    </row>
    <row r="102" spans="9:20" x14ac:dyDescent="0.25">
      <c r="I102">
        <v>8</v>
      </c>
      <c r="J102" s="20">
        <f t="shared" si="19"/>
        <v>0.90683391526860302</v>
      </c>
      <c r="K102" s="22">
        <f t="shared" si="20"/>
        <v>0.82239819744646225</v>
      </c>
      <c r="L102" s="23">
        <f t="shared" si="21"/>
        <v>0.74270565257295107</v>
      </c>
      <c r="N102" s="21">
        <f t="shared" si="22"/>
        <v>0.99026806874157036</v>
      </c>
      <c r="T102" s="20">
        <f t="shared" si="18"/>
        <v>0.10199133005760364</v>
      </c>
    </row>
    <row r="103" spans="9:20" x14ac:dyDescent="0.25">
      <c r="I103">
        <v>9</v>
      </c>
      <c r="J103" s="20">
        <f t="shared" si="19"/>
        <v>0.88348518367946627</v>
      </c>
      <c r="K103" s="22">
        <f t="shared" si="20"/>
        <v>0.78060672521769436</v>
      </c>
      <c r="L103" s="23">
        <f t="shared" si="21"/>
        <v>0.68605683721563926</v>
      </c>
      <c r="N103" s="21">
        <f t="shared" si="22"/>
        <v>0.98768834059513777</v>
      </c>
      <c r="T103" s="20">
        <f t="shared" si="18"/>
        <v>0.12739198499123738</v>
      </c>
    </row>
    <row r="104" spans="9:20" x14ac:dyDescent="0.25">
      <c r="I104">
        <v>10</v>
      </c>
      <c r="J104" s="20">
        <f t="shared" si="19"/>
        <v>0.85805393972328181</v>
      </c>
      <c r="K104" s="22">
        <f t="shared" si="20"/>
        <v>0.73632726723941466</v>
      </c>
      <c r="L104" s="23">
        <f t="shared" si="21"/>
        <v>0.62773806515755715</v>
      </c>
      <c r="N104" s="21">
        <f t="shared" si="22"/>
        <v>0.98480775301220802</v>
      </c>
      <c r="T104" s="20">
        <f t="shared" si="18"/>
        <v>0.1549818276578423</v>
      </c>
    </row>
    <row r="105" spans="9:20" x14ac:dyDescent="0.25">
      <c r="I105">
        <v>11</v>
      </c>
      <c r="J105" s="20">
        <f t="shared" si="19"/>
        <v>0.83074122902690206</v>
      </c>
      <c r="K105" s="22">
        <f t="shared" si="20"/>
        <v>0.69021126888749962</v>
      </c>
      <c r="L105" s="23">
        <f t="shared" si="21"/>
        <v>0.56891536286532218</v>
      </c>
      <c r="N105" s="21">
        <f t="shared" si="22"/>
        <v>0.98162718344766398</v>
      </c>
      <c r="T105" s="20">
        <f t="shared" si="18"/>
        <v>0.18452182717647136</v>
      </c>
    </row>
    <row r="106" spans="9:20" x14ac:dyDescent="0.25">
      <c r="I106">
        <v>12</v>
      </c>
      <c r="J106" s="20">
        <f t="shared" si="19"/>
        <v>0.80175917769962035</v>
      </c>
      <c r="K106" s="22">
        <f t="shared" si="20"/>
        <v>0.64290687468307761</v>
      </c>
      <c r="L106" s="23">
        <f t="shared" si="21"/>
        <v>0.51067047902246998</v>
      </c>
      <c r="N106" s="21">
        <f t="shared" si="22"/>
        <v>0.97814760073380569</v>
      </c>
      <c r="T106" s="20">
        <f t="shared" si="18"/>
        <v>0.21576118396680743</v>
      </c>
    </row>
    <row r="107" spans="9:20" x14ac:dyDescent="0.25">
      <c r="I107">
        <v>13</v>
      </c>
      <c r="J107" s="20">
        <f t="shared" si="19"/>
        <v>0.77132841070902347</v>
      </c>
      <c r="K107" s="22">
        <f t="shared" si="20"/>
        <v>0.59504442030276206</v>
      </c>
      <c r="L107" s="23">
        <f t="shared" si="21"/>
        <v>0.45397085203568155</v>
      </c>
      <c r="N107" s="21">
        <f t="shared" si="22"/>
        <v>0.97437006478523525</v>
      </c>
      <c r="T107" s="20">
        <f t="shared" si="18"/>
        <v>0.24844068648675632</v>
      </c>
    </row>
    <row r="108" spans="9:20" x14ac:dyDescent="0.25">
      <c r="I108">
        <v>14</v>
      </c>
      <c r="J108" s="20">
        <f t="shared" si="19"/>
        <v>0.73967541677076287</v>
      </c>
      <c r="K108" s="22">
        <f t="shared" si="20"/>
        <v>0.54722321835836996</v>
      </c>
      <c r="L108" s="23">
        <f t="shared" si="21"/>
        <v>0.39964706757458424</v>
      </c>
      <c r="N108" s="21">
        <f t="shared" si="22"/>
        <v>0.97029572627599647</v>
      </c>
      <c r="T108" s="20">
        <f t="shared" si="18"/>
        <v>0.28229610427591223</v>
      </c>
    </row>
    <row r="109" spans="9:20" x14ac:dyDescent="0.25">
      <c r="I109">
        <v>15</v>
      </c>
      <c r="J109" s="20">
        <f t="shared" si="19"/>
        <v>0.70702990115419506</v>
      </c>
      <c r="K109" s="22">
        <f t="shared" si="20"/>
        <v>0.49999999999999994</v>
      </c>
      <c r="L109" s="23">
        <f t="shared" si="21"/>
        <v>0.34837827215259665</v>
      </c>
      <c r="N109" s="21">
        <f t="shared" si="22"/>
        <v>0.96592582628906831</v>
      </c>
      <c r="T109" s="20">
        <f t="shared" si="18"/>
        <v>0.31706155851655582</v>
      </c>
    </row>
    <row r="110" spans="9:20" x14ac:dyDescent="0.25">
      <c r="I110">
        <v>16</v>
      </c>
      <c r="J110" s="20">
        <f t="shared" si="19"/>
        <v>0.67362216716103895</v>
      </c>
      <c r="K110" s="22">
        <f t="shared" si="20"/>
        <v>0.45387929198427474</v>
      </c>
      <c r="L110" s="23">
        <f t="shared" si="21"/>
        <v>0.3006855046148334</v>
      </c>
      <c r="N110" s="21">
        <f t="shared" si="22"/>
        <v>0.96126169593831889</v>
      </c>
      <c r="T110" s="20">
        <f t="shared" si="18"/>
        <v>0.35247281317313406</v>
      </c>
    </row>
    <row r="111" spans="9:20" x14ac:dyDescent="0.25">
      <c r="I111">
        <v>17</v>
      </c>
      <c r="J111" s="20">
        <f t="shared" si="19"/>
        <v>0.6396805656313872</v>
      </c>
      <c r="K111" s="22">
        <f t="shared" si="20"/>
        <v>0.40930591920854664</v>
      </c>
      <c r="L111" s="23">
        <f t="shared" si="21"/>
        <v>0.25693245236469231</v>
      </c>
      <c r="N111" s="21">
        <f t="shared" si="22"/>
        <v>0.95630475596303544</v>
      </c>
      <c r="T111" s="20">
        <f t="shared" si="18"/>
        <v>0.38827043278957984</v>
      </c>
    </row>
    <row r="112" spans="9:20" x14ac:dyDescent="0.25">
      <c r="I112">
        <v>18</v>
      </c>
      <c r="J112" s="20">
        <f t="shared" si="19"/>
        <v>0.60542904971310618</v>
      </c>
      <c r="K112" s="22">
        <f t="shared" si="20"/>
        <v>0.36665973042874661</v>
      </c>
      <c r="L112" s="23">
        <f t="shared" si="21"/>
        <v>0.21733276175345606</v>
      </c>
      <c r="N112" s="21">
        <f t="shared" si="22"/>
        <v>0.95105651629515353</v>
      </c>
      <c r="T112" s="20">
        <f t="shared" si="18"/>
        <v>0.424202757115968</v>
      </c>
    </row>
    <row r="113" spans="9:20" x14ac:dyDescent="0.25">
      <c r="I113">
        <v>19</v>
      </c>
      <c r="J113" s="20">
        <f t="shared" si="19"/>
        <v>0.57108486935421732</v>
      </c>
      <c r="K113" s="22">
        <f t="shared" si="20"/>
        <v>0.32625255442109563</v>
      </c>
      <c r="L113" s="23">
        <f t="shared" si="21"/>
        <v>0.18196275188764163</v>
      </c>
      <c r="N113" s="21">
        <f t="shared" si="22"/>
        <v>0.94551857559931685</v>
      </c>
      <c r="T113" s="20">
        <f t="shared" si="18"/>
        <v>0.46002864778187846</v>
      </c>
    </row>
    <row r="114" spans="9:20" x14ac:dyDescent="0.25">
      <c r="I114">
        <v>20</v>
      </c>
      <c r="J114" s="20">
        <f t="shared" si="19"/>
        <v>0.53685643661400806</v>
      </c>
      <c r="K114" s="22">
        <f t="shared" si="20"/>
        <v>0.28832730932533779</v>
      </c>
      <c r="L114" s="23">
        <f t="shared" si="21"/>
        <v>0.15077820803020253</v>
      </c>
      <c r="N114" s="21">
        <f t="shared" si="22"/>
        <v>0.93969262078590843</v>
      </c>
      <c r="T114" s="20">
        <f t="shared" si="18"/>
        <v>0.49551996809239884</v>
      </c>
    </row>
    <row r="115" spans="9:20" x14ac:dyDescent="0.25">
      <c r="I115">
        <v>21</v>
      </c>
      <c r="J115" s="20">
        <f t="shared" si="19"/>
        <v>0.50294138901970198</v>
      </c>
      <c r="K115" s="22">
        <f t="shared" si="20"/>
        <v>0.25305911286477667</v>
      </c>
      <c r="L115" s="23">
        <f t="shared" si="21"/>
        <v>0.12363386502705051</v>
      </c>
      <c r="N115" s="21">
        <f t="shared" si="22"/>
        <v>0.93358042649720174</v>
      </c>
      <c r="T115" s="20">
        <f t="shared" si="18"/>
        <v>0.53046376353589153</v>
      </c>
    </row>
    <row r="116" spans="9:20" x14ac:dyDescent="0.25">
      <c r="I116">
        <v>22</v>
      </c>
      <c r="J116" s="20">
        <f t="shared" si="19"/>
        <v>0.46952487391318581</v>
      </c>
      <c r="K116" s="22">
        <f t="shared" si="20"/>
        <v>0.22055817839768735</v>
      </c>
      <c r="L116" s="23">
        <f t="shared" si="21"/>
        <v>0.10030422444324648</v>
      </c>
      <c r="N116" s="21">
        <f t="shared" si="22"/>
        <v>0.92718385456678742</v>
      </c>
      <c r="T116" s="20">
        <f t="shared" si="18"/>
        <v>0.56466411759018742</v>
      </c>
    </row>
    <row r="117" spans="9:20" x14ac:dyDescent="0.25">
      <c r="I117">
        <v>23</v>
      </c>
      <c r="J117" s="20">
        <f t="shared" si="19"/>
        <v>0.43677807213539432</v>
      </c>
      <c r="K117" s="22">
        <f t="shared" si="20"/>
        <v>0.19087423330580294</v>
      </c>
      <c r="L117" s="23">
        <f t="shared" si="21"/>
        <v>8.0504466146340548E-2</v>
      </c>
      <c r="N117" s="21">
        <f t="shared" si="22"/>
        <v>0.92050485345244037</v>
      </c>
      <c r="T117" s="20">
        <f t="shared" si="18"/>
        <v>0.59794366471776939</v>
      </c>
    </row>
    <row r="118" spans="9:20" x14ac:dyDescent="0.25">
      <c r="I118">
        <v>24</v>
      </c>
      <c r="J118" s="20">
        <f t="shared" si="19"/>
        <v>0.40485697458795122</v>
      </c>
      <c r="K118" s="22">
        <f t="shared" si="20"/>
        <v>0.16400216317639102</v>
      </c>
      <c r="L118" s="23">
        <f t="shared" si="21"/>
        <v>6.3910396029029801E-2</v>
      </c>
      <c r="N118" s="21">
        <f t="shared" si="22"/>
        <v>0.91354545764260087</v>
      </c>
      <c r="T118" s="20">
        <f t="shared" si="18"/>
        <v>0.63014474987025126</v>
      </c>
    </row>
    <row r="119" spans="9:20" x14ac:dyDescent="0.25">
      <c r="I119">
        <v>25</v>
      </c>
      <c r="J119" s="20">
        <f t="shared" si="19"/>
        <v>0.37390142029815832</v>
      </c>
      <c r="K119" s="22">
        <f t="shared" si="20"/>
        <v>0.13988856781517936</v>
      </c>
      <c r="L119" s="23">
        <f t="shared" si="21"/>
        <v>5.0176594151687091E-2</v>
      </c>
      <c r="N119" s="21">
        <f t="shared" si="22"/>
        <v>0.90630778703664994</v>
      </c>
      <c r="T119" s="20">
        <f t="shared" si="18"/>
        <v>0.66113023119971581</v>
      </c>
    </row>
    <row r="120" spans="9:20" x14ac:dyDescent="0.25">
      <c r="I120">
        <v>26</v>
      </c>
      <c r="J120" s="20">
        <f t="shared" si="19"/>
        <v>0.34403439969971661</v>
      </c>
      <c r="K120" s="22">
        <f t="shared" si="20"/>
        <v>0.11843891274717255</v>
      </c>
      <c r="L120" s="23">
        <f t="shared" si="21"/>
        <v>3.8952169421103765E-2</v>
      </c>
      <c r="N120" s="21">
        <f t="shared" si="22"/>
        <v>0.89879404629916704</v>
      </c>
      <c r="T120" s="20">
        <f t="shared" si="18"/>
        <v>0.6907839298277868</v>
      </c>
    </row>
    <row r="121" spans="9:20" x14ac:dyDescent="0.25">
      <c r="I121">
        <v>27</v>
      </c>
      <c r="J121" s="20">
        <f t="shared" si="19"/>
        <v>0.31536162203006723</v>
      </c>
      <c r="K121" s="22">
        <f t="shared" si="20"/>
        <v>9.9524971209978191E-2</v>
      </c>
      <c r="L121" s="23">
        <f t="shared" si="21"/>
        <v>2.9893767454849056E-2</v>
      </c>
      <c r="N121" s="21">
        <f t="shared" si="22"/>
        <v>0.8910065241883679</v>
      </c>
      <c r="T121" s="20">
        <f t="shared" si="18"/>
        <v>0.71901073729258402</v>
      </c>
    </row>
    <row r="122" spans="9:20" x14ac:dyDescent="0.25">
      <c r="I122">
        <v>28</v>
      </c>
      <c r="J122" s="20">
        <f t="shared" si="19"/>
        <v>0.28797134113321604</v>
      </c>
      <c r="K122" s="22">
        <f t="shared" si="20"/>
        <v>8.2992274823568593E-2</v>
      </c>
      <c r="L122" s="23">
        <f t="shared" si="21"/>
        <v>2.2675700300478229E-2</v>
      </c>
      <c r="N122" s="21">
        <f t="shared" si="22"/>
        <v>0.88294759285892699</v>
      </c>
      <c r="T122" s="20">
        <f t="shared" si="18"/>
        <v>0.74573639753407006</v>
      </c>
    </row>
    <row r="123" spans="9:20" x14ac:dyDescent="0.25">
      <c r="I123">
        <v>29</v>
      </c>
      <c r="J123" s="20">
        <f t="shared" si="19"/>
        <v>0.26193442963433677</v>
      </c>
      <c r="K123" s="22">
        <f t="shared" si="20"/>
        <v>6.8667323809439282E-2</v>
      </c>
      <c r="L123" s="23">
        <f t="shared" si="21"/>
        <v>1.6997257280741539E-2</v>
      </c>
      <c r="N123" s="21">
        <f t="shared" si="22"/>
        <v>0.87461970713939574</v>
      </c>
      <c r="T123" s="20">
        <f t="shared" si="18"/>
        <v>0.77090698586349171</v>
      </c>
    </row>
    <row r="124" spans="9:20" x14ac:dyDescent="0.25">
      <c r="I124">
        <v>30</v>
      </c>
      <c r="J124" s="20">
        <f t="shared" si="19"/>
        <v>0.23730468750000019</v>
      </c>
      <c r="K124" s="22">
        <f t="shared" si="20"/>
        <v>5.6364347253036386E-2</v>
      </c>
      <c r="L124" s="23">
        <f t="shared" si="21"/>
        <v>1.2587407233529888E-2</v>
      </c>
      <c r="N124" s="21">
        <f t="shared" si="22"/>
        <v>0.86602540378443871</v>
      </c>
      <c r="T124" s="20">
        <f t="shared" si="18"/>
        <v>0.7944881121878723</v>
      </c>
    </row>
    <row r="125" spans="9:20" x14ac:dyDescent="0.25">
      <c r="I125">
        <v>31</v>
      </c>
      <c r="J125" s="20">
        <f t="shared" si="19"/>
        <v>0.21411936748535668</v>
      </c>
      <c r="K125" s="22">
        <f t="shared" si="20"/>
        <v>4.5891447792008697E-2</v>
      </c>
      <c r="L125" s="23">
        <f t="shared" si="21"/>
        <v>9.2072102440358371E-3</v>
      </c>
      <c r="N125" s="21">
        <f t="shared" si="22"/>
        <v>0.85716730070211233</v>
      </c>
      <c r="T125" s="20">
        <f t="shared" si="18"/>
        <v>0.81646387974453316</v>
      </c>
    </row>
    <row r="126" spans="9:20" x14ac:dyDescent="0.25">
      <c r="I126">
        <v>32</v>
      </c>
      <c r="J126" s="20">
        <f t="shared" si="19"/>
        <v>0.19239989695454748</v>
      </c>
      <c r="K126" s="22">
        <f t="shared" si="20"/>
        <v>3.7056010677380416E-2</v>
      </c>
      <c r="L126" s="23">
        <f t="shared" si="21"/>
        <v>6.6503221712450444E-3</v>
      </c>
      <c r="N126" s="21">
        <f t="shared" si="22"/>
        <v>0.84804809615642596</v>
      </c>
      <c r="T126" s="20">
        <f t="shared" si="18"/>
        <v>0.83683563368700353</v>
      </c>
    </row>
    <row r="127" spans="9:20" x14ac:dyDescent="0.25">
      <c r="I127">
        <v>33</v>
      </c>
      <c r="J127" s="20">
        <f t="shared" si="19"/>
        <v>0.17215277308726781</v>
      </c>
      <c r="K127" s="22">
        <f t="shared" si="20"/>
        <v>2.9669302013256387E-2</v>
      </c>
      <c r="L127" s="23">
        <f t="shared" si="21"/>
        <v>4.7420016980582423E-3</v>
      </c>
      <c r="N127" s="21">
        <f t="shared" si="22"/>
        <v>0.83867056794542405</v>
      </c>
      <c r="T127" s="20">
        <f t="shared" si="18"/>
        <v>0.85562053602152144</v>
      </c>
    </row>
    <row r="128" spans="9:20" x14ac:dyDescent="0.25">
      <c r="I128">
        <v>34</v>
      </c>
      <c r="J128" s="20">
        <f t="shared" si="19"/>
        <v>0.15337060658319762</v>
      </c>
      <c r="K128" s="22">
        <f t="shared" si="20"/>
        <v>2.3550223072281214E-2</v>
      </c>
      <c r="L128" s="23">
        <f t="shared" si="21"/>
        <v>3.3370234638975772E-3</v>
      </c>
      <c r="N128" s="21">
        <f t="shared" si="22"/>
        <v>0.82903757255504162</v>
      </c>
      <c r="T128" s="20">
        <f t="shared" si="18"/>
        <v>0.8728500046169716</v>
      </c>
    </row>
    <row r="129" spans="9:20" x14ac:dyDescent="0.25">
      <c r="I129">
        <v>35</v>
      </c>
      <c r="J129" s="20">
        <f t="shared" si="19"/>
        <v>0.13603328766307582</v>
      </c>
      <c r="K129" s="22">
        <f t="shared" si="20"/>
        <v>1.8528225248020534E-2</v>
      </c>
      <c r="L129" s="23">
        <f t="shared" si="21"/>
        <v>2.316869580117762E-3</v>
      </c>
      <c r="N129" s="21">
        <f t="shared" si="22"/>
        <v>0.8191520442889918</v>
      </c>
      <c r="T129" s="20">
        <f t="shared" si="18"/>
        <v>0.88856805431943897</v>
      </c>
    </row>
    <row r="130" spans="9:20" x14ac:dyDescent="0.25">
      <c r="I130">
        <v>36</v>
      </c>
      <c r="J130" s="20">
        <f t="shared" si="19"/>
        <v>0.1201092474426213</v>
      </c>
      <c r="K130" s="22">
        <f t="shared" si="20"/>
        <v>1.4445422227160646E-2</v>
      </c>
      <c r="L130" s="23">
        <f t="shared" si="21"/>
        <v>1.5865233910258556E-3</v>
      </c>
      <c r="N130" s="21">
        <f t="shared" si="22"/>
        <v>0.80901699437494745</v>
      </c>
      <c r="T130" s="20">
        <f t="shared" si="18"/>
        <v>0.90282957763733362</v>
      </c>
    </row>
    <row r="131" spans="9:20" x14ac:dyDescent="0.25">
      <c r="I131">
        <v>37</v>
      </c>
      <c r="J131" s="20">
        <f t="shared" si="19"/>
        <v>0.10555678761175576</v>
      </c>
      <c r="K131" s="22">
        <f t="shared" si="20"/>
        <v>1.1157961588919211E-2</v>
      </c>
      <c r="L131" s="23">
        <f t="shared" si="21"/>
        <v>1.0711312580399816E-3</v>
      </c>
      <c r="N131" s="21">
        <f t="shared" si="22"/>
        <v>0.79863551004729283</v>
      </c>
      <c r="T131" s="20">
        <f t="shared" si="18"/>
        <v>0.91569860108673162</v>
      </c>
    </row>
    <row r="132" spans="9:20" x14ac:dyDescent="0.25">
      <c r="I132">
        <v>38</v>
      </c>
      <c r="J132" s="20">
        <f t="shared" ref="J132:J163" si="23">$N132^$B$15</f>
        <v>9.232545176211672E-2</v>
      </c>
      <c r="K132" s="22">
        <f t="shared" ref="K132:K163" si="24">$N132^D$15</f>
        <v>8.5367369544536165E-3</v>
      </c>
      <c r="L132" s="23">
        <f t="shared" ref="L132:L163" si="25">$N132^E$15</f>
        <v>7.1273698785962087E-4</v>
      </c>
      <c r="N132" s="21">
        <f t="shared" ref="N132:N163" si="26">COS(I132*PI()/180)</f>
        <v>0.78801075360672201</v>
      </c>
      <c r="T132" s="20">
        <f t="shared" si="18"/>
        <v>0.92724655117985333</v>
      </c>
    </row>
    <row r="133" spans="9:20" x14ac:dyDescent="0.25">
      <c r="I133">
        <v>39</v>
      </c>
      <c r="J133" s="20">
        <f t="shared" si="23"/>
        <v>8.0357412634431816E-2</v>
      </c>
      <c r="K133" s="22">
        <f t="shared" si="24"/>
        <v>6.467534105149747E-3</v>
      </c>
      <c r="L133" s="23">
        <f t="shared" si="25"/>
        <v>4.6723455892424035E-4</v>
      </c>
      <c r="N133" s="21">
        <f t="shared" si="26"/>
        <v>0.7771459614569709</v>
      </c>
      <c r="T133" s="20">
        <f t="shared" si="18"/>
        <v>0.93755056129801995</v>
      </c>
    </row>
    <row r="134" spans="9:20" x14ac:dyDescent="0.25">
      <c r="I134">
        <v>40</v>
      </c>
      <c r="J134" s="20">
        <f t="shared" si="23"/>
        <v>6.9588850957138904E-2</v>
      </c>
      <c r="K134" s="22">
        <f t="shared" si="24"/>
        <v>4.8507105960070721E-3</v>
      </c>
      <c r="L134" s="23">
        <f t="shared" si="25"/>
        <v>3.0163181673127675E-4</v>
      </c>
      <c r="N134" s="21">
        <f t="shared" si="26"/>
        <v>0.76604444311897801</v>
      </c>
      <c r="T134" s="20">
        <f t="shared" si="18"/>
        <v>0.94669184742124901</v>
      </c>
    </row>
    <row r="135" spans="9:20" x14ac:dyDescent="0.25">
      <c r="I135">
        <v>41</v>
      </c>
      <c r="J135" s="20">
        <f t="shared" si="23"/>
        <v>5.9951303362998691E-2</v>
      </c>
      <c r="K135" s="22">
        <f t="shared" si="24"/>
        <v>3.6005090064152407E-3</v>
      </c>
      <c r="L135" s="23">
        <f t="shared" si="25"/>
        <v>1.916731541198062E-4</v>
      </c>
      <c r="N135" s="21">
        <f t="shared" si="26"/>
        <v>0.75470958022277213</v>
      </c>
      <c r="T135" s="20">
        <f t="shared" si="18"/>
        <v>0.95475417700510323</v>
      </c>
    </row>
    <row r="136" spans="9:20" x14ac:dyDescent="0.25">
      <c r="I136">
        <v>42</v>
      </c>
      <c r="J136" s="20">
        <f t="shared" si="23"/>
        <v>5.1372959038484239E-2</v>
      </c>
      <c r="K136" s="22">
        <f t="shared" si="24"/>
        <v>2.6440999797943082E-3</v>
      </c>
      <c r="L136" s="23">
        <f t="shared" si="25"/>
        <v>1.1983392226312283E-4</v>
      </c>
      <c r="N136" s="21">
        <f t="shared" si="26"/>
        <v>0.74314482547739424</v>
      </c>
      <c r="T136" s="20">
        <f t="shared" si="18"/>
        <v>0.96182245132108835</v>
      </c>
    </row>
    <row r="137" spans="9:20" x14ac:dyDescent="0.25">
      <c r="I137">
        <v>43</v>
      </c>
      <c r="J137" s="20">
        <f t="shared" si="23"/>
        <v>4.3779887213257034E-2</v>
      </c>
      <c r="K137" s="22">
        <f t="shared" si="24"/>
        <v>1.9204435967270692E-3</v>
      </c>
      <c r="L137" s="23">
        <f t="shared" si="25"/>
        <v>7.3673435462582793E-5</v>
      </c>
      <c r="N137" s="21">
        <f t="shared" si="26"/>
        <v>0.73135370161917057</v>
      </c>
      <c r="T137" s="20">
        <f t="shared" si="18"/>
        <v>0.96798141743011468</v>
      </c>
    </row>
    <row r="138" spans="9:20" x14ac:dyDescent="0.25">
      <c r="I138">
        <v>44</v>
      </c>
      <c r="J138" s="20">
        <f t="shared" si="23"/>
        <v>3.7097180262469796E-2</v>
      </c>
      <c r="K138" s="22">
        <f t="shared" si="24"/>
        <v>1.3790474257008105E-3</v>
      </c>
      <c r="L138" s="23">
        <f t="shared" si="25"/>
        <v>4.4516170054387027E-5</v>
      </c>
      <c r="N138" s="21">
        <f t="shared" si="26"/>
        <v>0.71933980033865119</v>
      </c>
      <c r="T138" s="20">
        <f t="shared" si="18"/>
        <v>0.97331452175686806</v>
      </c>
    </row>
    <row r="139" spans="9:20" x14ac:dyDescent="0.25">
      <c r="I139">
        <v>45</v>
      </c>
      <c r="J139" s="20">
        <f t="shared" si="23"/>
        <v>3.1250000000000035E-2</v>
      </c>
      <c r="K139" s="22">
        <f t="shared" si="24"/>
        <v>9.7868778963127812E-4</v>
      </c>
      <c r="L139" s="23">
        <f t="shared" si="25"/>
        <v>2.6420855959304447E-5</v>
      </c>
      <c r="N139" s="21">
        <f t="shared" si="26"/>
        <v>0.70710678118654757</v>
      </c>
      <c r="T139" s="20">
        <f t="shared" si="18"/>
        <v>0.97790291308792032</v>
      </c>
    </row>
    <row r="140" spans="9:20" x14ac:dyDescent="0.25">
      <c r="I140">
        <v>46</v>
      </c>
      <c r="J140" s="20">
        <f t="shared" si="23"/>
        <v>2.6164517613455243E-2</v>
      </c>
      <c r="K140" s="22">
        <f t="shared" si="24"/>
        <v>6.8614827601217755E-4</v>
      </c>
      <c r="L140" s="23">
        <f t="shared" si="25"/>
        <v>1.5393120545674832E-5</v>
      </c>
      <c r="N140" s="21">
        <f t="shared" si="26"/>
        <v>0.69465837045899737</v>
      </c>
      <c r="T140" s="20">
        <f t="shared" si="18"/>
        <v>0.98182459883079143</v>
      </c>
    </row>
    <row r="141" spans="9:20" x14ac:dyDescent="0.25">
      <c r="I141">
        <v>47</v>
      </c>
      <c r="J141" s="20">
        <f t="shared" si="23"/>
        <v>2.1768740561722521E-2</v>
      </c>
      <c r="K141" s="22">
        <f t="shared" si="24"/>
        <v>4.7501707882772164E-4</v>
      </c>
      <c r="L141" s="23">
        <f t="shared" si="25"/>
        <v>8.7976359536785959E-6</v>
      </c>
      <c r="N141" s="21">
        <f t="shared" si="26"/>
        <v>0.68199836006249848</v>
      </c>
      <c r="T141" s="20">
        <f t="shared" si="18"/>
        <v>0.9851537546362793</v>
      </c>
    </row>
    <row r="142" spans="9:20" x14ac:dyDescent="0.25">
      <c r="I142">
        <v>48</v>
      </c>
      <c r="J142" s="20">
        <f t="shared" si="23"/>
        <v>1.7993222556708478E-2</v>
      </c>
      <c r="K142" s="22">
        <f t="shared" si="24"/>
        <v>3.2457301599677436E-4</v>
      </c>
      <c r="L142" s="23">
        <f t="shared" si="25"/>
        <v>4.9289249597712268E-6</v>
      </c>
      <c r="N142" s="21">
        <f t="shared" si="26"/>
        <v>0.66913060635885824</v>
      </c>
      <c r="T142" s="20">
        <f t="shared" si="18"/>
        <v>0.98796018408027975</v>
      </c>
    </row>
    <row r="143" spans="9:20" x14ac:dyDescent="0.25">
      <c r="I143">
        <v>49</v>
      </c>
      <c r="J143" s="20">
        <f t="shared" si="23"/>
        <v>1.4771655422024842E-2</v>
      </c>
      <c r="K143" s="22">
        <f t="shared" si="24"/>
        <v>2.1877948117950244E-4</v>
      </c>
      <c r="L143" s="23">
        <f t="shared" si="25"/>
        <v>2.7048874973942104E-6</v>
      </c>
      <c r="N143" s="21">
        <f t="shared" si="26"/>
        <v>0.65605902899050728</v>
      </c>
      <c r="T143" s="20">
        <f t="shared" si="18"/>
        <v>0.99030892208724397</v>
      </c>
    </row>
    <row r="144" spans="9:20" x14ac:dyDescent="0.25">
      <c r="I144">
        <v>50</v>
      </c>
      <c r="J144" s="20">
        <f t="shared" si="23"/>
        <v>1.2041344108801611E-2</v>
      </c>
      <c r="K144" s="22">
        <f t="shared" si="24"/>
        <v>1.4539646871895642E-4</v>
      </c>
      <c r="L144" s="23">
        <f t="shared" si="25"/>
        <v>1.4527640402412637E-6</v>
      </c>
      <c r="N144" s="21">
        <f t="shared" si="26"/>
        <v>0.64278760968653936</v>
      </c>
      <c r="T144" s="20">
        <f t="shared" si="18"/>
        <v>0.99225997320289028</v>
      </c>
    </row>
    <row r="145" spans="9:20" x14ac:dyDescent="0.25">
      <c r="I145">
        <v>51</v>
      </c>
      <c r="J145" s="20">
        <f t="shared" si="23"/>
        <v>9.7435684064919367E-3</v>
      </c>
      <c r="K145" s="22">
        <f t="shared" si="24"/>
        <v>9.5213314144355465E-5</v>
      </c>
      <c r="L145" s="23">
        <f t="shared" si="25"/>
        <v>7.6295612124066568E-7</v>
      </c>
      <c r="N145" s="21">
        <f t="shared" si="26"/>
        <v>0.6293203910498375</v>
      </c>
      <c r="T145" s="20">
        <f t="shared" si="18"/>
        <v>0.99386817372020564</v>
      </c>
    </row>
    <row r="146" spans="9:20" x14ac:dyDescent="0.25">
      <c r="I146">
        <v>52</v>
      </c>
      <c r="J146" s="20">
        <f t="shared" si="23"/>
        <v>7.8238368770873531E-3</v>
      </c>
      <c r="K146" s="22">
        <f t="shared" si="24"/>
        <v>6.1398951717307526E-5</v>
      </c>
      <c r="L146" s="23">
        <f t="shared" si="25"/>
        <v>3.9141827633034257E-7</v>
      </c>
      <c r="N146" s="21">
        <f t="shared" si="26"/>
        <v>0.61566147532565829</v>
      </c>
      <c r="T146" s="20">
        <f t="shared" si="18"/>
        <v>0.99518316504554516</v>
      </c>
    </row>
    <row r="147" spans="9:20" x14ac:dyDescent="0.25">
      <c r="I147">
        <v>53</v>
      </c>
      <c r="J147" s="20">
        <f t="shared" si="23"/>
        <v>6.2320402363679021E-3</v>
      </c>
      <c r="K147" s="22">
        <f t="shared" si="24"/>
        <v>3.8962233672208865E-5</v>
      </c>
      <c r="L147" s="23">
        <f t="shared" si="25"/>
        <v>1.9595825607714939E-7</v>
      </c>
      <c r="N147" s="21">
        <f t="shared" si="26"/>
        <v>0.60181502315204838</v>
      </c>
      <c r="T147" s="20">
        <f t="shared" si="18"/>
        <v>0.99624946456086572</v>
      </c>
    </row>
    <row r="148" spans="9:20" x14ac:dyDescent="0.25">
      <c r="I148">
        <v>54</v>
      </c>
      <c r="J148" s="20">
        <f t="shared" si="23"/>
        <v>4.9225127868934727E-3</v>
      </c>
      <c r="K148" s="22">
        <f t="shared" si="24"/>
        <v>2.4312035115267113E-5</v>
      </c>
      <c r="L148" s="23">
        <f t="shared" si="25"/>
        <v>9.5625228533086728E-8</v>
      </c>
      <c r="N148" s="21">
        <f t="shared" si="26"/>
        <v>0.58778525229247314</v>
      </c>
      <c r="T148" s="20">
        <f t="shared" si="18"/>
        <v>0.99710661957964286</v>
      </c>
    </row>
    <row r="149" spans="9:20" x14ac:dyDescent="0.25">
      <c r="I149">
        <v>55</v>
      </c>
      <c r="J149" s="20">
        <f t="shared" si="23"/>
        <v>3.8540115650176551E-3</v>
      </c>
      <c r="K149" s="22">
        <f t="shared" si="24"/>
        <v>1.4905285440052862E-5</v>
      </c>
      <c r="L149" s="23">
        <f t="shared" si="25"/>
        <v>4.5428746836818221E-8</v>
      </c>
      <c r="N149" s="21">
        <f t="shared" si="26"/>
        <v>0.57357643635104616</v>
      </c>
      <c r="T149" s="20">
        <f t="shared" si="18"/>
        <v>0.99778942978088148</v>
      </c>
    </row>
    <row r="150" spans="9:20" x14ac:dyDescent="0.25">
      <c r="I150">
        <v>56</v>
      </c>
      <c r="J150" s="20">
        <f t="shared" si="23"/>
        <v>2.989623598000932E-3</v>
      </c>
      <c r="K150" s="22">
        <f t="shared" si="24"/>
        <v>8.9704964982684092E-6</v>
      </c>
      <c r="L150" s="23">
        <f t="shared" si="25"/>
        <v>2.0982330849743011E-8</v>
      </c>
      <c r="N150" s="21">
        <f t="shared" si="26"/>
        <v>0.55919290347074679</v>
      </c>
      <c r="T150" s="20">
        <f t="shared" si="18"/>
        <v>0.99832822369994922</v>
      </c>
    </row>
    <row r="151" spans="9:20" x14ac:dyDescent="0.25">
      <c r="I151">
        <v>57</v>
      </c>
      <c r="J151" s="20">
        <f t="shared" si="23"/>
        <v>2.2966120856248258E-3</v>
      </c>
      <c r="K151" s="22">
        <f t="shared" si="24"/>
        <v>5.2945686883577969E-6</v>
      </c>
      <c r="L151" s="23">
        <f t="shared" si="25"/>
        <v>9.4081356445107318E-9</v>
      </c>
      <c r="N151" s="21">
        <f t="shared" si="26"/>
        <v>0.5446390350150272</v>
      </c>
      <c r="T151" s="20">
        <f t="shared" si="18"/>
        <v>0.9987491754098814</v>
      </c>
    </row>
    <row r="152" spans="9:20" x14ac:dyDescent="0.25">
      <c r="I152">
        <v>58</v>
      </c>
      <c r="J152" s="20">
        <f t="shared" si="23"/>
        <v>1.7462124396881767E-3</v>
      </c>
      <c r="K152" s="22">
        <f t="shared" si="24"/>
        <v>3.0614282757417512E-6</v>
      </c>
      <c r="L152" s="23">
        <f t="shared" si="25"/>
        <v>4.0886763322519247E-9</v>
      </c>
      <c r="N152" s="21">
        <f t="shared" si="26"/>
        <v>0.5299192642332049</v>
      </c>
      <c r="T152" s="20">
        <f t="shared" si="18"/>
        <v>0.99907464838876558</v>
      </c>
    </row>
    <row r="153" spans="9:20" x14ac:dyDescent="0.25">
      <c r="I153">
        <v>59</v>
      </c>
      <c r="J153" s="20">
        <f t="shared" si="23"/>
        <v>1.3133889574217974E-3</v>
      </c>
      <c r="K153" s="22">
        <f t="shared" si="24"/>
        <v>1.7321849049250419E-6</v>
      </c>
      <c r="L153" s="23">
        <f t="shared" si="25"/>
        <v>1.7192000492041224E-9</v>
      </c>
      <c r="N153" s="21">
        <f t="shared" si="26"/>
        <v>0.51503807491005438</v>
      </c>
      <c r="T153" s="20">
        <f t="shared" si="18"/>
        <v>0.99932355467976131</v>
      </c>
    </row>
    <row r="154" spans="9:20" x14ac:dyDescent="0.25">
      <c r="I154">
        <v>60</v>
      </c>
      <c r="J154" s="20">
        <f t="shared" si="23"/>
        <v>9.7656250000000217E-4</v>
      </c>
      <c r="K154" s="22">
        <f t="shared" si="24"/>
        <v>9.5782978957335843E-7</v>
      </c>
      <c r="L154" s="23">
        <f t="shared" si="25"/>
        <v>6.9806162962231584E-10</v>
      </c>
      <c r="N154" s="21">
        <f t="shared" si="26"/>
        <v>0.50000000000000011</v>
      </c>
      <c r="T154" s="20">
        <f t="shared" si="18"/>
        <v>0.99951171875</v>
      </c>
    </row>
    <row r="155" spans="9:20" x14ac:dyDescent="0.25">
      <c r="I155">
        <v>61</v>
      </c>
      <c r="J155" s="20">
        <f t="shared" si="23"/>
        <v>7.1731892837445066E-4</v>
      </c>
      <c r="K155" s="22">
        <f t="shared" si="24"/>
        <v>5.1688851320377688E-7</v>
      </c>
      <c r="L155" s="23">
        <f t="shared" si="25"/>
        <v>2.7312257828988897E-10</v>
      </c>
      <c r="N155" s="21">
        <f t="shared" si="26"/>
        <v>0.48480962024633711</v>
      </c>
      <c r="T155" s="20">
        <f t="shared" si="18"/>
        <v>0.9996522368827393</v>
      </c>
    </row>
    <row r="156" spans="9:20" x14ac:dyDescent="0.25">
      <c r="I156">
        <v>62</v>
      </c>
      <c r="J156" s="20">
        <f t="shared" si="23"/>
        <v>5.2010725234674573E-4</v>
      </c>
      <c r="K156" s="22">
        <f t="shared" si="24"/>
        <v>2.7179764933160856E-7</v>
      </c>
      <c r="L156" s="23">
        <f t="shared" si="25"/>
        <v>1.0272882453148001E-10</v>
      </c>
      <c r="N156" s="21">
        <f t="shared" si="26"/>
        <v>0.46947156278589086</v>
      </c>
      <c r="T156" s="20">
        <f t="shared" si="18"/>
        <v>0.99975582443542454</v>
      </c>
    </row>
    <row r="157" spans="9:20" x14ac:dyDescent="0.25">
      <c r="I157">
        <v>63</v>
      </c>
      <c r="J157" s="20">
        <f t="shared" si="23"/>
        <v>3.7193551390505582E-4</v>
      </c>
      <c r="K157" s="22">
        <f t="shared" si="24"/>
        <v>1.3902295638898242E-7</v>
      </c>
      <c r="L157" s="23">
        <f t="shared" si="25"/>
        <v>3.7047558674100187E-11</v>
      </c>
      <c r="N157" s="21">
        <f t="shared" si="26"/>
        <v>0.4539904997395468</v>
      </c>
      <c r="T157" s="20">
        <f t="shared" si="18"/>
        <v>0.99983114481017132</v>
      </c>
    </row>
    <row r="158" spans="9:20" x14ac:dyDescent="0.25">
      <c r="I158">
        <v>64</v>
      </c>
      <c r="J158" s="20">
        <f t="shared" si="23"/>
        <v>2.6207139188737493E-4</v>
      </c>
      <c r="K158" s="22">
        <f t="shared" si="24"/>
        <v>6.9037622611261318E-8</v>
      </c>
      <c r="L158" s="23">
        <f t="shared" si="25"/>
        <v>1.2772955925988261E-11</v>
      </c>
      <c r="N158" s="21">
        <f t="shared" si="26"/>
        <v>0.43837114678907746</v>
      </c>
      <c r="T158" s="20">
        <f t="shared" si="18"/>
        <v>0.99988511546339776</v>
      </c>
    </row>
    <row r="159" spans="9:20" x14ac:dyDescent="0.25">
      <c r="I159">
        <v>65</v>
      </c>
      <c r="J159" s="20">
        <f t="shared" si="23"/>
        <v>1.8175342101840549E-4</v>
      </c>
      <c r="K159" s="22">
        <f t="shared" si="24"/>
        <v>3.3213258109792031E-8</v>
      </c>
      <c r="L159" s="23">
        <f t="shared" si="25"/>
        <v>4.196331000403177E-12</v>
      </c>
      <c r="N159" s="21">
        <f t="shared" si="26"/>
        <v>0.42261826174069944</v>
      </c>
      <c r="T159" s="20">
        <f t="shared" ref="T159:T184" si="27">1-$N159^($B$15+1)</f>
        <v>0.99992318768514377</v>
      </c>
    </row>
    <row r="160" spans="9:20" x14ac:dyDescent="0.25">
      <c r="I160">
        <v>66</v>
      </c>
      <c r="J160" s="20">
        <f t="shared" si="23"/>
        <v>1.239176016717504E-4</v>
      </c>
      <c r="K160" s="22">
        <f t="shared" si="24"/>
        <v>1.5442465380980232E-8</v>
      </c>
      <c r="L160" s="23">
        <f t="shared" si="25"/>
        <v>1.30888663279495E-12</v>
      </c>
      <c r="N160" s="21">
        <f t="shared" si="26"/>
        <v>0.40673664307580021</v>
      </c>
      <c r="T160" s="20">
        <f t="shared" si="27"/>
        <v>0.99994959817067808</v>
      </c>
    </row>
    <row r="161" spans="9:20" x14ac:dyDescent="0.25">
      <c r="I161">
        <v>67</v>
      </c>
      <c r="J161" s="20">
        <f t="shared" si="23"/>
        <v>8.2943072034161807E-5</v>
      </c>
      <c r="K161" s="22">
        <f t="shared" si="24"/>
        <v>6.9202253373532637E-9</v>
      </c>
      <c r="L161" s="23">
        <f t="shared" si="25"/>
        <v>3.860038045121834E-13</v>
      </c>
      <c r="N161" s="21">
        <f t="shared" si="26"/>
        <v>0.39073112848927394</v>
      </c>
      <c r="T161" s="20">
        <f t="shared" si="27"/>
        <v>0.9999675915598637</v>
      </c>
    </row>
    <row r="162" spans="9:20" x14ac:dyDescent="0.25">
      <c r="I162">
        <v>68</v>
      </c>
      <c r="J162" s="20">
        <f t="shared" si="23"/>
        <v>5.441945283736809E-5</v>
      </c>
      <c r="K162" s="22">
        <f t="shared" si="24"/>
        <v>2.9797727910313132E-9</v>
      </c>
      <c r="L162" s="23">
        <f t="shared" si="25"/>
        <v>1.0712755990816948E-13</v>
      </c>
      <c r="N162" s="21">
        <f t="shared" si="26"/>
        <v>0.37460659341591196</v>
      </c>
      <c r="T162" s="20">
        <f t="shared" si="27"/>
        <v>0.99997961411415703</v>
      </c>
    </row>
    <row r="163" spans="9:20" x14ac:dyDescent="0.25">
      <c r="I163">
        <v>69</v>
      </c>
      <c r="J163" s="20">
        <f t="shared" si="23"/>
        <v>3.4937483346289745E-5</v>
      </c>
      <c r="K163" s="22">
        <f t="shared" si="24"/>
        <v>1.2285102089151132E-9</v>
      </c>
      <c r="L163" s="23">
        <f t="shared" si="25"/>
        <v>2.7829700130714195E-14</v>
      </c>
      <c r="N163" s="21">
        <f t="shared" si="26"/>
        <v>0.35836794954530038</v>
      </c>
      <c r="T163" s="20">
        <f t="shared" si="27"/>
        <v>0.99998747952573097</v>
      </c>
    </row>
    <row r="164" spans="9:20" x14ac:dyDescent="0.25">
      <c r="I164">
        <v>70</v>
      </c>
      <c r="J164" s="20">
        <f t="shared" ref="J164:J184" si="28">$N164^$B$15</f>
        <v>2.1903667916170011E-5</v>
      </c>
      <c r="K164" s="22">
        <f t="shared" ref="K164:K184" si="29">$N164^D$15</f>
        <v>4.8301033073716298E-10</v>
      </c>
      <c r="L164" s="23">
        <f t="shared" ref="L164:L184" si="30">$N164^E$15</f>
        <v>6.7258979041877323E-15</v>
      </c>
      <c r="N164" s="21">
        <f t="shared" ref="N164:N184" si="31">COS(I164*PI()/180)</f>
        <v>0.34202014332566882</v>
      </c>
      <c r="T164" s="20">
        <f t="shared" si="27"/>
        <v>0.99999250850435994</v>
      </c>
    </row>
    <row r="165" spans="9:20" x14ac:dyDescent="0.25">
      <c r="I165">
        <v>71</v>
      </c>
      <c r="J165" s="20">
        <f t="shared" si="28"/>
        <v>1.3378862075124625E-5</v>
      </c>
      <c r="K165" s="22">
        <f t="shared" si="29"/>
        <v>1.8025834344122089E-10</v>
      </c>
      <c r="L165" s="23">
        <f t="shared" si="30"/>
        <v>1.5015934690185065E-15</v>
      </c>
      <c r="N165" s="21">
        <f t="shared" si="31"/>
        <v>0.32556815445715676</v>
      </c>
      <c r="T165" s="20">
        <f t="shared" si="27"/>
        <v>0.99999564426856546</v>
      </c>
    </row>
    <row r="166" spans="9:20" x14ac:dyDescent="0.25">
      <c r="I166">
        <v>72</v>
      </c>
      <c r="J166" s="20">
        <f t="shared" si="28"/>
        <v>7.9400573786946811E-6</v>
      </c>
      <c r="K166" s="22">
        <f t="shared" si="29"/>
        <v>6.3510632736587455E-11</v>
      </c>
      <c r="L166" s="23">
        <f t="shared" si="30"/>
        <v>3.0714330561232625E-16</v>
      </c>
      <c r="N166" s="21">
        <f t="shared" si="31"/>
        <v>0.30901699437494745</v>
      </c>
      <c r="T166" s="20">
        <f t="shared" si="27"/>
        <v>0.99999754638733362</v>
      </c>
    </row>
    <row r="167" spans="9:20" x14ac:dyDescent="0.25">
      <c r="I167">
        <v>73</v>
      </c>
      <c r="J167" s="20">
        <f t="shared" si="28"/>
        <v>4.564081592882357E-6</v>
      </c>
      <c r="K167" s="22">
        <f t="shared" si="29"/>
        <v>2.0992143944361406E-11</v>
      </c>
      <c r="L167" s="23">
        <f t="shared" si="30"/>
        <v>5.7007045748569665E-17</v>
      </c>
      <c r="N167" s="21">
        <f t="shared" si="31"/>
        <v>0.29237170472273677</v>
      </c>
      <c r="T167" s="20">
        <f t="shared" si="27"/>
        <v>0.99999866559168415</v>
      </c>
    </row>
    <row r="168" spans="9:20" x14ac:dyDescent="0.25">
      <c r="I168">
        <v>74</v>
      </c>
      <c r="J168" s="20">
        <f t="shared" si="28"/>
        <v>2.531516432750221E-6</v>
      </c>
      <c r="K168" s="22">
        <f t="shared" si="29"/>
        <v>6.4605882068954049E-12</v>
      </c>
      <c r="L168" s="23">
        <f t="shared" si="30"/>
        <v>9.4921371987852161E-18</v>
      </c>
      <c r="N168" s="21">
        <f t="shared" si="31"/>
        <v>0.27563735581699916</v>
      </c>
      <c r="T168" s="20">
        <f t="shared" si="27"/>
        <v>0.99999930221950428</v>
      </c>
    </row>
    <row r="169" spans="9:20" x14ac:dyDescent="0.25">
      <c r="I169">
        <v>75</v>
      </c>
      <c r="J169" s="20">
        <f t="shared" si="28"/>
        <v>1.3488458053180189E-6</v>
      </c>
      <c r="K169" s="22">
        <f t="shared" si="29"/>
        <v>1.8348758115882724E-12</v>
      </c>
      <c r="L169" s="23">
        <f t="shared" si="30"/>
        <v>1.3987383189543854E-18</v>
      </c>
      <c r="N169" s="21">
        <f t="shared" si="31"/>
        <v>0.25881904510252074</v>
      </c>
      <c r="T169" s="20">
        <f t="shared" si="27"/>
        <v>0.99999965089301668</v>
      </c>
    </row>
    <row r="170" spans="9:20" x14ac:dyDescent="0.25">
      <c r="I170">
        <v>76</v>
      </c>
      <c r="J170" s="20">
        <f t="shared" si="28"/>
        <v>6.8667584065090432E-7</v>
      </c>
      <c r="K170" s="22">
        <f t="shared" si="29"/>
        <v>4.7573983802591345E-13</v>
      </c>
      <c r="L170" s="23">
        <f t="shared" si="30"/>
        <v>1.7943594856541135E-19</v>
      </c>
      <c r="N170" s="21">
        <f t="shared" si="31"/>
        <v>0.2419218955996679</v>
      </c>
      <c r="T170" s="20">
        <f t="shared" si="27"/>
        <v>0.999999833878079</v>
      </c>
    </row>
    <row r="171" spans="9:20" x14ac:dyDescent="0.25">
      <c r="I171">
        <v>77</v>
      </c>
      <c r="J171" s="20">
        <f t="shared" si="28"/>
        <v>3.3180301683009083E-7</v>
      </c>
      <c r="K171" s="22">
        <f t="shared" si="29"/>
        <v>1.1112832804102741E-13</v>
      </c>
      <c r="L171" s="23">
        <f t="shared" si="30"/>
        <v>1.9640711267710107E-20</v>
      </c>
      <c r="N171" s="21">
        <f t="shared" si="31"/>
        <v>0.22495105434386492</v>
      </c>
      <c r="T171" s="20">
        <f t="shared" si="27"/>
        <v>0.99999992536056148</v>
      </c>
    </row>
    <row r="172" spans="9:20" x14ac:dyDescent="0.25">
      <c r="I172">
        <v>78</v>
      </c>
      <c r="J172" s="20">
        <f t="shared" si="28"/>
        <v>1.5093470240001083E-7</v>
      </c>
      <c r="K172" s="22">
        <f t="shared" si="29"/>
        <v>2.3006836524573916E-14</v>
      </c>
      <c r="L172" s="23">
        <f t="shared" si="30"/>
        <v>1.7891841675060206E-21</v>
      </c>
      <c r="N172" s="21">
        <f t="shared" si="31"/>
        <v>0.20791169081775945</v>
      </c>
      <c r="T172" s="20">
        <f t="shared" si="27"/>
        <v>0.99999996861891083</v>
      </c>
    </row>
    <row r="173" spans="9:20" x14ac:dyDescent="0.25">
      <c r="I173">
        <v>79</v>
      </c>
      <c r="J173" s="20">
        <f t="shared" si="28"/>
        <v>6.3971782132136917E-8</v>
      </c>
      <c r="K173" s="22">
        <f t="shared" si="29"/>
        <v>4.1351326384605609E-15</v>
      </c>
      <c r="L173" s="23">
        <f t="shared" si="30"/>
        <v>1.3144598287928992E-22</v>
      </c>
      <c r="N173" s="21">
        <f t="shared" si="31"/>
        <v>0.19080899537654492</v>
      </c>
      <c r="T173" s="20">
        <f t="shared" si="27"/>
        <v>0.99999998779360855</v>
      </c>
    </row>
    <row r="174" spans="9:20" x14ac:dyDescent="0.25">
      <c r="I174">
        <v>80</v>
      </c>
      <c r="J174" s="20">
        <f t="shared" si="28"/>
        <v>2.4928853198067075E-8</v>
      </c>
      <c r="K174" s="22">
        <f t="shared" si="29"/>
        <v>6.2830986170896004E-16</v>
      </c>
      <c r="L174" s="23">
        <f t="shared" si="30"/>
        <v>7.4793795569687783E-24</v>
      </c>
      <c r="N174" s="21">
        <f t="shared" si="31"/>
        <v>0.17364817766693041</v>
      </c>
      <c r="T174" s="20">
        <f t="shared" si="27"/>
        <v>0.99999999567115005</v>
      </c>
    </row>
    <row r="175" spans="9:20" x14ac:dyDescent="0.25">
      <c r="I175">
        <v>81</v>
      </c>
      <c r="J175" s="20">
        <f t="shared" si="28"/>
        <v>8.7765617659692775E-9</v>
      </c>
      <c r="K175" s="22">
        <f t="shared" si="29"/>
        <v>7.7929607860849482E-17</v>
      </c>
      <c r="L175" s="23">
        <f t="shared" si="30"/>
        <v>3.1251777522324247E-25</v>
      </c>
      <c r="N175" s="21">
        <f t="shared" si="31"/>
        <v>0.15643446504023092</v>
      </c>
      <c r="T175" s="20">
        <f t="shared" si="27"/>
        <v>0.99999999862704325</v>
      </c>
    </row>
    <row r="176" spans="9:20" x14ac:dyDescent="0.25">
      <c r="I176">
        <v>82</v>
      </c>
      <c r="J176" s="20">
        <f t="shared" si="28"/>
        <v>2.7261706633738174E-9</v>
      </c>
      <c r="K176" s="22">
        <f t="shared" si="29"/>
        <v>7.5245104645718999E-18</v>
      </c>
      <c r="L176" s="23">
        <f t="shared" si="30"/>
        <v>8.9215650084636126E-27</v>
      </c>
      <c r="N176" s="21">
        <f t="shared" si="31"/>
        <v>0.13917310096006569</v>
      </c>
      <c r="T176" s="20">
        <f t="shared" si="27"/>
        <v>0.99999999962059039</v>
      </c>
    </row>
    <row r="177" spans="9:20" x14ac:dyDescent="0.25">
      <c r="I177">
        <v>83</v>
      </c>
      <c r="J177" s="20">
        <f t="shared" si="28"/>
        <v>7.2267779853988317E-10</v>
      </c>
      <c r="K177" s="22">
        <f t="shared" si="29"/>
        <v>5.2920419976768121E-19</v>
      </c>
      <c r="L177" s="23">
        <f t="shared" si="30"/>
        <v>1.5726547562981381E-28</v>
      </c>
      <c r="N177" s="21">
        <f t="shared" si="31"/>
        <v>0.12186934340514749</v>
      </c>
      <c r="T177" s="20">
        <f t="shared" si="27"/>
        <v>0.99999999991192778</v>
      </c>
    </row>
    <row r="178" spans="9:20" x14ac:dyDescent="0.25">
      <c r="I178">
        <v>84</v>
      </c>
      <c r="J178" s="20">
        <f t="shared" si="28"/>
        <v>1.55720452243976E-10</v>
      </c>
      <c r="K178" s="22">
        <f t="shared" si="29"/>
        <v>2.4594800412866317E-20</v>
      </c>
      <c r="L178" s="23">
        <f t="shared" si="30"/>
        <v>1.4760823910340915E-30</v>
      </c>
      <c r="N178" s="21">
        <f t="shared" si="31"/>
        <v>0.10452846326765346</v>
      </c>
      <c r="T178" s="20">
        <f t="shared" si="27"/>
        <v>0.9999999999837228</v>
      </c>
    </row>
    <row r="179" spans="9:20" x14ac:dyDescent="0.25">
      <c r="I179">
        <v>85</v>
      </c>
      <c r="J179" s="20">
        <f t="shared" si="28"/>
        <v>2.5290655353146022E-11</v>
      </c>
      <c r="K179" s="22">
        <f t="shared" si="29"/>
        <v>6.4948228481963335E-22</v>
      </c>
      <c r="L179" s="23">
        <f t="shared" si="30"/>
        <v>5.8630181628196426E-33</v>
      </c>
      <c r="N179" s="21">
        <f t="shared" si="31"/>
        <v>8.7155742747658138E-2</v>
      </c>
      <c r="T179" s="20">
        <f t="shared" si="27"/>
        <v>0.99999999999779576</v>
      </c>
    </row>
    <row r="180" spans="9:20" x14ac:dyDescent="0.25">
      <c r="I180">
        <v>86</v>
      </c>
      <c r="J180" s="20">
        <f t="shared" si="28"/>
        <v>2.7280051434581709E-12</v>
      </c>
      <c r="K180" s="22">
        <f t="shared" si="29"/>
        <v>7.5673557191323236E-24</v>
      </c>
      <c r="L180" s="23">
        <f t="shared" si="30"/>
        <v>6.7073608119979021E-36</v>
      </c>
      <c r="N180" s="21">
        <f t="shared" si="31"/>
        <v>6.9756473744125455E-2</v>
      </c>
      <c r="T180" s="20">
        <f t="shared" si="27"/>
        <v>0.99999999999980971</v>
      </c>
    </row>
    <row r="181" spans="9:20" x14ac:dyDescent="0.25">
      <c r="I181">
        <v>87</v>
      </c>
      <c r="J181" s="20">
        <f t="shared" si="28"/>
        <v>1.5417062632907393E-13</v>
      </c>
      <c r="K181" s="22">
        <f t="shared" si="29"/>
        <v>2.4212508197397794E-26</v>
      </c>
      <c r="L181" s="23">
        <f t="shared" si="30"/>
        <v>1.0742859616214859E-39</v>
      </c>
      <c r="N181" s="21">
        <f t="shared" si="31"/>
        <v>5.2335956242943966E-2</v>
      </c>
      <c r="T181" s="20">
        <f t="shared" si="27"/>
        <v>0.9999999999999919</v>
      </c>
    </row>
    <row r="182" spans="9:20" x14ac:dyDescent="0.25">
      <c r="I182">
        <v>88</v>
      </c>
      <c r="J182" s="20">
        <f t="shared" si="28"/>
        <v>2.6803508089428579E-15</v>
      </c>
      <c r="K182" s="22">
        <f t="shared" si="29"/>
        <v>7.337086697605606E-30</v>
      </c>
      <c r="L182" s="23">
        <f t="shared" si="30"/>
        <v>4.7697403666632182E-45</v>
      </c>
      <c r="N182" s="21">
        <f t="shared" si="31"/>
        <v>3.489949670250108E-2</v>
      </c>
      <c r="T182" s="20">
        <f t="shared" si="27"/>
        <v>0.99999999999999989</v>
      </c>
    </row>
    <row r="183" spans="9:20" x14ac:dyDescent="0.25">
      <c r="I183">
        <v>89</v>
      </c>
      <c r="J183" s="20">
        <f t="shared" si="28"/>
        <v>2.6215200535013937E-18</v>
      </c>
      <c r="K183" s="22">
        <f t="shared" si="29"/>
        <v>7.049114739786763E-36</v>
      </c>
      <c r="L183" s="23">
        <f t="shared" si="30"/>
        <v>3.3450339170850631E-54</v>
      </c>
      <c r="N183" s="21">
        <f t="shared" si="31"/>
        <v>1.7452406437283376E-2</v>
      </c>
      <c r="T183" s="20">
        <f t="shared" si="27"/>
        <v>1</v>
      </c>
    </row>
    <row r="184" spans="9:20" x14ac:dyDescent="0.25">
      <c r="I184">
        <v>90</v>
      </c>
      <c r="J184" s="20">
        <f t="shared" si="28"/>
        <v>7.4402445410705818E-163</v>
      </c>
      <c r="K184" s="22">
        <f t="shared" si="29"/>
        <v>0</v>
      </c>
      <c r="L184" s="23">
        <f t="shared" si="30"/>
        <v>0</v>
      </c>
      <c r="N184" s="21">
        <f t="shared" si="31"/>
        <v>6.1257422745431001E-17</v>
      </c>
      <c r="T184" s="20">
        <f t="shared" si="27"/>
        <v>1</v>
      </c>
    </row>
  </sheetData>
  <protectedRanges>
    <protectedRange sqref="B15 D16 E18" name="Bereich1"/>
  </protectedRanges>
  <hyperlinks>
    <hyperlink ref="A11" r:id="rId1" xr:uid="{6114B73E-EB6D-4A89-9969-D14C4B188C8D}"/>
    <hyperlink ref="A10" r:id="rId2" xr:uid="{7ED8D592-502E-4351-A1FD-16C1E872D80C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D3845-EC54-49F0-8C79-12EF06686B6C}">
  <dimension ref="A1:H221"/>
  <sheetViews>
    <sheetView workbookViewId="0">
      <selection activeCell="A11" sqref="A11"/>
    </sheetView>
  </sheetViews>
  <sheetFormatPr baseColWidth="10" defaultRowHeight="15" x14ac:dyDescent="0.25"/>
  <cols>
    <col min="2" max="5" width="12" bestFit="1" customWidth="1"/>
    <col min="7" max="7" width="12" bestFit="1" customWidth="1"/>
    <col min="8" max="8" width="20.7109375" bestFit="1" customWidth="1"/>
  </cols>
  <sheetData>
    <row r="1" spans="1:8" ht="21" x14ac:dyDescent="0.35">
      <c r="A1" s="27" t="s">
        <v>43</v>
      </c>
    </row>
    <row r="2" spans="1:8" x14ac:dyDescent="0.25">
      <c r="A2" t="str">
        <f>"n = "&amp;FIXED(cosn!B15,2)</f>
        <v>n = 10.00</v>
      </c>
      <c r="B2" t="s">
        <v>58</v>
      </c>
    </row>
    <row r="3" spans="1:8" x14ac:dyDescent="0.25">
      <c r="A3" t="s">
        <v>45</v>
      </c>
    </row>
    <row r="4" spans="1:8" x14ac:dyDescent="0.25">
      <c r="G4" s="26"/>
      <c r="H4" s="26"/>
    </row>
    <row r="5" spans="1:8" x14ac:dyDescent="0.25">
      <c r="A5" t="s">
        <v>46</v>
      </c>
      <c r="G5" s="26"/>
      <c r="H5" s="26"/>
    </row>
    <row r="6" spans="1:8" x14ac:dyDescent="0.25">
      <c r="A6" t="s">
        <v>47</v>
      </c>
      <c r="G6" s="26"/>
      <c r="H6" s="26"/>
    </row>
    <row r="7" spans="1:8" x14ac:dyDescent="0.25">
      <c r="A7" t="s">
        <v>48</v>
      </c>
      <c r="G7" s="26"/>
      <c r="H7" s="26"/>
    </row>
    <row r="8" spans="1:8" x14ac:dyDescent="0.25">
      <c r="A8" t="s">
        <v>49</v>
      </c>
      <c r="G8" s="26"/>
      <c r="H8" s="26"/>
    </row>
    <row r="9" spans="1:8" x14ac:dyDescent="0.25">
      <c r="G9" s="26"/>
      <c r="H9" s="26"/>
    </row>
    <row r="10" spans="1:8" x14ac:dyDescent="0.25">
      <c r="G10" s="26"/>
      <c r="H10" s="26"/>
    </row>
    <row r="11" spans="1:8" x14ac:dyDescent="0.25">
      <c r="G11" s="26"/>
      <c r="H11" s="26"/>
    </row>
    <row r="12" spans="1:8" x14ac:dyDescent="0.25">
      <c r="G12" s="26"/>
      <c r="H12" s="26"/>
    </row>
    <row r="13" spans="1:8" x14ac:dyDescent="0.25">
      <c r="G13" s="26"/>
      <c r="H13" s="26"/>
    </row>
    <row r="14" spans="1:8" x14ac:dyDescent="0.25">
      <c r="G14" s="26"/>
      <c r="H14" s="26"/>
    </row>
    <row r="15" spans="1:8" x14ac:dyDescent="0.25">
      <c r="A15" t="s">
        <v>50</v>
      </c>
      <c r="G15" s="26"/>
      <c r="H15" s="26"/>
    </row>
    <row r="16" spans="1:8" x14ac:dyDescent="0.25">
      <c r="A16" t="s">
        <v>51</v>
      </c>
      <c r="G16" s="26"/>
      <c r="H16" s="26"/>
    </row>
    <row r="17" spans="1:8" x14ac:dyDescent="0.25">
      <c r="G17" s="26"/>
      <c r="H17" s="26"/>
    </row>
    <row r="18" spans="1:8" x14ac:dyDescent="0.25">
      <c r="G18" s="26"/>
      <c r="H18" s="26"/>
    </row>
    <row r="19" spans="1:8" x14ac:dyDescent="0.25">
      <c r="G19" s="26"/>
      <c r="H19" s="26"/>
    </row>
    <row r="20" spans="1:8" x14ac:dyDescent="0.25">
      <c r="G20" s="26"/>
      <c r="H20" s="26"/>
    </row>
    <row r="21" spans="1:8" x14ac:dyDescent="0.25">
      <c r="G21" s="26"/>
      <c r="H21" s="26"/>
    </row>
    <row r="22" spans="1:8" x14ac:dyDescent="0.25">
      <c r="G22" s="26"/>
      <c r="H22" s="26"/>
    </row>
    <row r="23" spans="1:8" x14ac:dyDescent="0.25">
      <c r="G23" s="26"/>
      <c r="H23" s="26"/>
    </row>
    <row r="24" spans="1:8" x14ac:dyDescent="0.25">
      <c r="A24" t="s">
        <v>52</v>
      </c>
      <c r="G24" s="26"/>
      <c r="H24" s="26"/>
    </row>
    <row r="25" spans="1:8" x14ac:dyDescent="0.25">
      <c r="A25" t="s">
        <v>53</v>
      </c>
      <c r="G25" s="26"/>
      <c r="H25" s="26"/>
    </row>
    <row r="26" spans="1:8" x14ac:dyDescent="0.25">
      <c r="A26" t="s">
        <v>54</v>
      </c>
      <c r="G26" s="26"/>
      <c r="H26" s="26"/>
    </row>
    <row r="27" spans="1:8" x14ac:dyDescent="0.25">
      <c r="A27" t="s">
        <v>55</v>
      </c>
      <c r="G27" s="26"/>
      <c r="H27" s="26"/>
    </row>
    <row r="28" spans="1:8" x14ac:dyDescent="0.25">
      <c r="A28" t="s">
        <v>56</v>
      </c>
      <c r="G28" s="26"/>
      <c r="H28" s="26"/>
    </row>
    <row r="29" spans="1:8" x14ac:dyDescent="0.25">
      <c r="A29" t="s">
        <v>57</v>
      </c>
      <c r="G29" s="26"/>
      <c r="H29" s="26"/>
    </row>
    <row r="30" spans="1:8" x14ac:dyDescent="0.25">
      <c r="G30" s="26"/>
      <c r="H30" s="26"/>
    </row>
    <row r="31" spans="1:8" x14ac:dyDescent="0.25">
      <c r="G31" s="26"/>
      <c r="H31" s="26"/>
    </row>
    <row r="32" spans="1:8" x14ac:dyDescent="0.25">
      <c r="G32" s="26"/>
      <c r="H32" s="26"/>
    </row>
    <row r="33" spans="1:8" x14ac:dyDescent="0.25">
      <c r="G33" s="26"/>
      <c r="H33" s="26"/>
    </row>
    <row r="34" spans="1:8" x14ac:dyDescent="0.25">
      <c r="G34" s="26"/>
      <c r="H34" s="26"/>
    </row>
    <row r="35" spans="1:8" x14ac:dyDescent="0.25">
      <c r="G35" s="26"/>
      <c r="H35" s="26"/>
    </row>
    <row r="36" spans="1:8" x14ac:dyDescent="0.25">
      <c r="G36" t="s">
        <v>1</v>
      </c>
      <c r="H36" s="24">
        <f>cosn!B15</f>
        <v>10</v>
      </c>
    </row>
    <row r="38" spans="1:8" x14ac:dyDescent="0.25">
      <c r="G38" s="26" t="s">
        <v>14</v>
      </c>
      <c r="H38" s="26" t="s">
        <v>34</v>
      </c>
    </row>
    <row r="39" spans="1:8" x14ac:dyDescent="0.25">
      <c r="A39" t="s">
        <v>44</v>
      </c>
      <c r="B39" t="s">
        <v>59</v>
      </c>
      <c r="C39" t="s">
        <v>60</v>
      </c>
      <c r="D39" t="s">
        <v>61</v>
      </c>
      <c r="E39" t="s">
        <v>62</v>
      </c>
      <c r="F39">
        <v>-90</v>
      </c>
      <c r="G39">
        <f>COS(RADIANS(F39))</f>
        <v>6.1257422745431001E-17</v>
      </c>
      <c r="H39">
        <f t="shared" ref="H39:H70" si="0">G39^($H$36+1)</f>
        <v>4.5577020518174589E-179</v>
      </c>
    </row>
    <row r="40" spans="1:8" x14ac:dyDescent="0.25">
      <c r="A40">
        <v>-90</v>
      </c>
      <c r="B40" s="3">
        <f t="shared" ref="B40:B71" si="1">(H40-H39)/(($H$36+1)*(G40-G39))</f>
        <v>2.3282301643171956E-22</v>
      </c>
      <c r="C40">
        <f>COS(RADIANS(A40))^cosn!$B$15</f>
        <v>7.4402445410705818E-163</v>
      </c>
      <c r="D40">
        <f>+B40-C40</f>
        <v>2.3282301643171956E-22</v>
      </c>
      <c r="E40">
        <f>+B40/C40</f>
        <v>3.1292387655610374E+140</v>
      </c>
      <c r="F40">
        <v>-89.5</v>
      </c>
      <c r="G40">
        <f t="shared" ref="G40:G103" si="2">COS(RADIANS(F40))</f>
        <v>8.7265354983738965E-3</v>
      </c>
      <c r="H40">
        <f t="shared" si="0"/>
        <v>2.2349121495028633E-23</v>
      </c>
    </row>
    <row r="41" spans="1:8" x14ac:dyDescent="0.25">
      <c r="A41">
        <v>-89</v>
      </c>
      <c r="B41" s="3">
        <f t="shared" si="1"/>
        <v>2.0601949800469354E-17</v>
      </c>
      <c r="C41">
        <f>COS(RADIANS(A41))^cosn!$B$15</f>
        <v>2.6215200535017265E-18</v>
      </c>
      <c r="D41">
        <f t="shared" ref="D41:D104" si="3">+B41-C41</f>
        <v>1.7980429746967627E-17</v>
      </c>
      <c r="E41">
        <f t="shared" ref="E41:E104" si="4">+B41/C41</f>
        <v>7.8587801657096064</v>
      </c>
      <c r="F41">
        <v>-88.5</v>
      </c>
      <c r="G41">
        <f t="shared" si="2"/>
        <v>2.6176948307873139E-2</v>
      </c>
      <c r="H41">
        <f t="shared" si="0"/>
        <v>3.9546601648079734E-18</v>
      </c>
    </row>
    <row r="42" spans="1:8" x14ac:dyDescent="0.25">
      <c r="A42">
        <v>-88</v>
      </c>
      <c r="B42" s="3">
        <f t="shared" si="1"/>
        <v>5.6479815443969652E-15</v>
      </c>
      <c r="C42">
        <f>COS(RADIANS(A42))^cosn!$B$15</f>
        <v>2.6803508089428579E-15</v>
      </c>
      <c r="D42">
        <f t="shared" si="3"/>
        <v>2.9676307354541073E-15</v>
      </c>
      <c r="E42">
        <f t="shared" si="4"/>
        <v>2.107179972693408</v>
      </c>
      <c r="F42">
        <v>-87.5</v>
      </c>
      <c r="G42">
        <f t="shared" si="2"/>
        <v>4.3619387365336007E-2</v>
      </c>
      <c r="H42">
        <f t="shared" si="0"/>
        <v>1.0876149729088179E-15</v>
      </c>
    </row>
    <row r="43" spans="1:8" x14ac:dyDescent="0.25">
      <c r="A43">
        <v>-87</v>
      </c>
      <c r="B43" s="3">
        <f t="shared" si="1"/>
        <v>2.2328682372269022E-13</v>
      </c>
      <c r="C43">
        <f>COS(RADIANS(A43))^cosn!$B$15</f>
        <v>1.5417062632907393E-13</v>
      </c>
      <c r="D43">
        <f t="shared" si="3"/>
        <v>6.9116197393616282E-14</v>
      </c>
      <c r="E43">
        <f t="shared" si="4"/>
        <v>1.4483097658699864</v>
      </c>
      <c r="F43">
        <v>-86.5</v>
      </c>
      <c r="G43">
        <f t="shared" si="2"/>
        <v>6.1048539534856908E-2</v>
      </c>
      <c r="H43">
        <f t="shared" si="0"/>
        <v>4.3896315282138143E-14</v>
      </c>
    </row>
    <row r="44" spans="1:8" x14ac:dyDescent="0.25">
      <c r="A44">
        <v>-86</v>
      </c>
      <c r="B44" s="3">
        <f t="shared" si="1"/>
        <v>3.3921494748262169E-12</v>
      </c>
      <c r="C44">
        <f>COS(RADIANS(A44))^cosn!$B$15</f>
        <v>2.7280051434580828E-12</v>
      </c>
      <c r="D44">
        <f t="shared" si="3"/>
        <v>6.6414433136813407E-13</v>
      </c>
      <c r="E44">
        <f t="shared" si="4"/>
        <v>1.2434542079074855</v>
      </c>
      <c r="F44">
        <v>-85.5</v>
      </c>
      <c r="G44">
        <f t="shared" si="2"/>
        <v>7.8459095727844999E-2</v>
      </c>
      <c r="H44">
        <f t="shared" si="0"/>
        <v>6.9354761479338394E-13</v>
      </c>
    </row>
    <row r="45" spans="1:8" x14ac:dyDescent="0.25">
      <c r="A45">
        <v>-85</v>
      </c>
      <c r="B45" s="3">
        <f t="shared" si="1"/>
        <v>2.9159999490003576E-11</v>
      </c>
      <c r="C45">
        <f>COS(RADIANS(A45))^cosn!$B$15</f>
        <v>2.5290655353146022E-11</v>
      </c>
      <c r="D45">
        <f t="shared" si="3"/>
        <v>3.8693441368575538E-12</v>
      </c>
      <c r="E45">
        <f t="shared" si="4"/>
        <v>1.1529950126965067</v>
      </c>
      <c r="F45">
        <v>-84.5</v>
      </c>
      <c r="G45">
        <f t="shared" si="2"/>
        <v>9.5845752520224065E-2</v>
      </c>
      <c r="H45">
        <f t="shared" si="0"/>
        <v>6.2704915499784327E-12</v>
      </c>
    </row>
    <row r="46" spans="1:8" x14ac:dyDescent="0.25">
      <c r="A46">
        <v>-84</v>
      </c>
      <c r="B46" s="3">
        <f t="shared" si="1"/>
        <v>1.7207053987474863E-10</v>
      </c>
      <c r="C46">
        <f>COS(RADIANS(A46))^cosn!$B$15</f>
        <v>1.55720452243976E-10</v>
      </c>
      <c r="D46">
        <f t="shared" si="3"/>
        <v>1.635008763077263E-11</v>
      </c>
      <c r="E46">
        <f t="shared" si="4"/>
        <v>1.1049964047442915</v>
      </c>
      <c r="F46">
        <v>-83.5</v>
      </c>
      <c r="G46">
        <f t="shared" si="2"/>
        <v>0.11320321376790683</v>
      </c>
      <c r="H46">
        <f t="shared" si="0"/>
        <v>3.9124276555160248E-11</v>
      </c>
    </row>
    <row r="47" spans="1:8" x14ac:dyDescent="0.25">
      <c r="A47">
        <v>-83</v>
      </c>
      <c r="B47" s="3">
        <f t="shared" si="1"/>
        <v>7.7791910872561153E-10</v>
      </c>
      <c r="C47">
        <f>COS(RADIANS(A47))^cosn!$B$15</f>
        <v>7.2267779853988317E-10</v>
      </c>
      <c r="D47">
        <f t="shared" si="3"/>
        <v>5.5241310185728364E-11</v>
      </c>
      <c r="E47">
        <f t="shared" si="4"/>
        <v>1.0764397499097653</v>
      </c>
      <c r="F47">
        <v>-82.5</v>
      </c>
      <c r="G47">
        <f t="shared" si="2"/>
        <v>0.13052619222005171</v>
      </c>
      <c r="H47">
        <f t="shared" si="0"/>
        <v>1.8735891209278098E-10</v>
      </c>
    </row>
    <row r="48" spans="1:8" x14ac:dyDescent="0.25">
      <c r="A48">
        <v>-82</v>
      </c>
      <c r="B48" s="3">
        <f t="shared" si="1"/>
        <v>2.884451602978971E-9</v>
      </c>
      <c r="C48">
        <f>COS(RADIANS(A48))^cosn!$B$15</f>
        <v>2.7261706633737727E-9</v>
      </c>
      <c r="D48">
        <f t="shared" si="3"/>
        <v>1.5828093960519832E-10</v>
      </c>
      <c r="E48">
        <f t="shared" si="4"/>
        <v>1.0580598059144681</v>
      </c>
      <c r="F48">
        <v>-81.5</v>
      </c>
      <c r="G48">
        <f t="shared" si="2"/>
        <v>0.14780941112961055</v>
      </c>
      <c r="H48">
        <f t="shared" si="0"/>
        <v>7.3573760546422882E-10</v>
      </c>
    </row>
    <row r="49" spans="1:8" x14ac:dyDescent="0.25">
      <c r="A49">
        <v>-81</v>
      </c>
      <c r="B49" s="3">
        <f t="shared" si="1"/>
        <v>9.1761473096313713E-9</v>
      </c>
      <c r="C49">
        <f>COS(RADIANS(A49))^cosn!$B$15</f>
        <v>8.7765617659692775E-9</v>
      </c>
      <c r="D49">
        <f t="shared" si="3"/>
        <v>3.9958554366209385E-10</v>
      </c>
      <c r="E49">
        <f t="shared" si="4"/>
        <v>1.045528710936835</v>
      </c>
      <c r="F49">
        <v>-80.5</v>
      </c>
      <c r="G49">
        <f t="shared" si="2"/>
        <v>0.1650476058606776</v>
      </c>
      <c r="H49">
        <f t="shared" si="0"/>
        <v>2.4757199617124376E-9</v>
      </c>
    </row>
    <row r="50" spans="1:8" x14ac:dyDescent="0.25">
      <c r="A50">
        <v>-80</v>
      </c>
      <c r="B50" s="3">
        <f t="shared" si="1"/>
        <v>2.5841256950648928E-8</v>
      </c>
      <c r="C50">
        <f>COS(RADIANS(A50))^cosn!$B$15</f>
        <v>2.4928853198067075E-8</v>
      </c>
      <c r="D50">
        <f t="shared" si="3"/>
        <v>9.1240375258185303E-10</v>
      </c>
      <c r="E50">
        <f t="shared" si="4"/>
        <v>1.036600309903249</v>
      </c>
      <c r="F50">
        <v>-79.5</v>
      </c>
      <c r="G50">
        <f t="shared" si="2"/>
        <v>0.18223552549214744</v>
      </c>
      <c r="H50">
        <f t="shared" si="0"/>
        <v>7.3614518857955055E-9</v>
      </c>
    </row>
    <row r="51" spans="1:8" x14ac:dyDescent="0.25">
      <c r="A51">
        <v>-79</v>
      </c>
      <c r="B51" s="3">
        <f t="shared" si="1"/>
        <v>6.5891777069685629E-8</v>
      </c>
      <c r="C51">
        <f>COS(RADIANS(A51))^cosn!$B$15</f>
        <v>6.3971782132136917E-8</v>
      </c>
      <c r="D51">
        <f t="shared" si="3"/>
        <v>1.9199949375487125E-9</v>
      </c>
      <c r="E51">
        <f t="shared" si="4"/>
        <v>1.0300131538243356</v>
      </c>
      <c r="F51">
        <v>-78.5</v>
      </c>
      <c r="G51">
        <f t="shared" si="2"/>
        <v>0.19936793441719719</v>
      </c>
      <c r="H51">
        <f t="shared" si="0"/>
        <v>1.9779185450912279E-8</v>
      </c>
    </row>
    <row r="52" spans="1:8" x14ac:dyDescent="0.25">
      <c r="A52">
        <v>-78</v>
      </c>
      <c r="B52" s="3">
        <f t="shared" si="1"/>
        <v>1.5471016470408957E-7</v>
      </c>
      <c r="C52">
        <f>COS(RADIANS(A52))^cosn!$B$15</f>
        <v>1.5093470240001083E-7</v>
      </c>
      <c r="D52">
        <f t="shared" si="3"/>
        <v>3.7754623040787408E-9</v>
      </c>
      <c r="E52">
        <f t="shared" si="4"/>
        <v>1.0250138784788732</v>
      </c>
      <c r="F52">
        <v>-77.5</v>
      </c>
      <c r="G52">
        <f t="shared" si="2"/>
        <v>0.2164396139381029</v>
      </c>
      <c r="H52">
        <f t="shared" si="0"/>
        <v>4.8831971305914595E-8</v>
      </c>
    </row>
    <row r="53" spans="1:8" x14ac:dyDescent="0.25">
      <c r="A53">
        <v>-77</v>
      </c>
      <c r="B53" s="3">
        <f t="shared" si="1"/>
        <v>3.388139435914134E-7</v>
      </c>
      <c r="C53">
        <f>COS(RADIANS(A53))^cosn!$B$15</f>
        <v>3.3180301683009083E-7</v>
      </c>
      <c r="D53">
        <f t="shared" si="3"/>
        <v>7.0109267613225621E-9</v>
      </c>
      <c r="E53">
        <f t="shared" si="4"/>
        <v>1.0211297860649431</v>
      </c>
      <c r="F53">
        <v>-76.5</v>
      </c>
      <c r="G53">
        <f t="shared" si="2"/>
        <v>0.23344536385590547</v>
      </c>
      <c r="H53">
        <f t="shared" si="0"/>
        <v>1.1221160843309506E-7</v>
      </c>
    </row>
    <row r="54" spans="1:8" x14ac:dyDescent="0.25">
      <c r="A54">
        <v>-76</v>
      </c>
      <c r="B54" s="3">
        <f t="shared" si="1"/>
        <v>6.9907171371748222E-7</v>
      </c>
      <c r="C54">
        <f>COS(RADIANS(A54))^cosn!$B$15</f>
        <v>6.8667584065089818E-7</v>
      </c>
      <c r="D54">
        <f t="shared" si="3"/>
        <v>1.2395873066584032E-8</v>
      </c>
      <c r="E54">
        <f t="shared" si="4"/>
        <v>1.0180520011521506</v>
      </c>
      <c r="F54">
        <v>-75.5</v>
      </c>
      <c r="G54">
        <f t="shared" si="2"/>
        <v>0.2503800040544415</v>
      </c>
      <c r="H54">
        <f t="shared" si="0"/>
        <v>2.4243541582567002E-7</v>
      </c>
    </row>
    <row r="55" spans="1:8" x14ac:dyDescent="0.25">
      <c r="A55">
        <v>-75</v>
      </c>
      <c r="B55" s="3">
        <f t="shared" si="1"/>
        <v>1.3698496569010793E-6</v>
      </c>
      <c r="C55">
        <f>COS(RADIANS(A55))^cosn!$B$15</f>
        <v>1.3488458053180189E-6</v>
      </c>
      <c r="D55">
        <f t="shared" si="3"/>
        <v>2.1003851583060406E-8</v>
      </c>
      <c r="E55">
        <f t="shared" si="4"/>
        <v>1.0155717217640814</v>
      </c>
      <c r="F55">
        <v>-74.5</v>
      </c>
      <c r="G55">
        <f t="shared" si="2"/>
        <v>0.26723837607825696</v>
      </c>
      <c r="H55">
        <f t="shared" si="0"/>
        <v>4.96463202285748E-7</v>
      </c>
    </row>
    <row r="56" spans="1:8" x14ac:dyDescent="0.25">
      <c r="A56">
        <v>-74</v>
      </c>
      <c r="B56" s="3">
        <f t="shared" si="1"/>
        <v>2.5658024348454191E-6</v>
      </c>
      <c r="C56">
        <f>COS(RADIANS(A56))^cosn!$B$15</f>
        <v>2.531516432750221E-6</v>
      </c>
      <c r="D56">
        <f t="shared" si="3"/>
        <v>3.4286002095198113E-8</v>
      </c>
      <c r="E56">
        <f t="shared" si="4"/>
        <v>1.0135436616771039</v>
      </c>
      <c r="F56">
        <v>-73.5</v>
      </c>
      <c r="G56">
        <f t="shared" si="2"/>
        <v>0.28401534470392276</v>
      </c>
      <c r="H56">
        <f t="shared" si="0"/>
        <v>9.699734587253917E-7</v>
      </c>
    </row>
    <row r="57" spans="1:8" x14ac:dyDescent="0.25">
      <c r="A57">
        <v>-73</v>
      </c>
      <c r="B57" s="3">
        <f t="shared" si="1"/>
        <v>4.6182307029561459E-6</v>
      </c>
      <c r="C57">
        <f>COS(RADIANS(A57))^cosn!$B$15</f>
        <v>4.564081592882357E-6</v>
      </c>
      <c r="D57">
        <f t="shared" si="3"/>
        <v>5.414911007378895E-8</v>
      </c>
      <c r="E57">
        <f t="shared" si="4"/>
        <v>1.0118641853726353</v>
      </c>
      <c r="F57">
        <v>-72.5</v>
      </c>
      <c r="G57">
        <f t="shared" si="2"/>
        <v>0.30070579950427306</v>
      </c>
      <c r="H57">
        <f t="shared" si="0"/>
        <v>1.817857537583467E-6</v>
      </c>
    </row>
    <row r="58" spans="1:8" x14ac:dyDescent="0.25">
      <c r="A58">
        <v>-72</v>
      </c>
      <c r="B58" s="3">
        <f t="shared" si="1"/>
        <v>8.0230925228269304E-6</v>
      </c>
      <c r="C58">
        <f>COS(RADIANS(A58))^cosn!$B$15</f>
        <v>7.9400573786946811E-6</v>
      </c>
      <c r="D58">
        <f t="shared" si="3"/>
        <v>8.3035144132249261E-8</v>
      </c>
      <c r="E58">
        <f t="shared" si="4"/>
        <v>1.0104577511435944</v>
      </c>
      <c r="F58">
        <v>-71.5</v>
      </c>
      <c r="G58">
        <f t="shared" si="2"/>
        <v>0.31730465640509209</v>
      </c>
      <c r="H58">
        <f t="shared" si="0"/>
        <v>3.2827733491562555E-6</v>
      </c>
    </row>
    <row r="59" spans="1:8" x14ac:dyDescent="0.25">
      <c r="A59">
        <v>-71</v>
      </c>
      <c r="B59" s="3">
        <f t="shared" si="1"/>
        <v>1.350286056762988E-5</v>
      </c>
      <c r="C59">
        <f>COS(RADIANS(A59))^cosn!$B$15</f>
        <v>1.3378862075124625E-5</v>
      </c>
      <c r="D59">
        <f t="shared" si="3"/>
        <v>1.2399849250525434E-7</v>
      </c>
      <c r="E59">
        <f t="shared" si="4"/>
        <v>1.0092682390930545</v>
      </c>
      <c r="F59">
        <v>-70.5</v>
      </c>
      <c r="G59">
        <f t="shared" si="2"/>
        <v>0.3338068592337709</v>
      </c>
      <c r="H59">
        <f t="shared" si="0"/>
        <v>5.7338697315546269E-6</v>
      </c>
    </row>
    <row r="60" spans="1:8" x14ac:dyDescent="0.25">
      <c r="A60">
        <v>-70</v>
      </c>
      <c r="B60" s="3">
        <f t="shared" si="1"/>
        <v>2.2084444370140118E-5</v>
      </c>
      <c r="C60">
        <f>COS(RADIANS(A60))^cosn!$B$15</f>
        <v>2.1903667916170011E-5</v>
      </c>
      <c r="D60">
        <f t="shared" si="3"/>
        <v>1.8077645397010774E-7</v>
      </c>
      <c r="E60">
        <f t="shared" si="4"/>
        <v>1.0082532503077557</v>
      </c>
      <c r="F60">
        <v>-69.5</v>
      </c>
      <c r="G60">
        <f t="shared" si="2"/>
        <v>0.35020738125946743</v>
      </c>
      <c r="H60">
        <f t="shared" si="0"/>
        <v>9.7180303110499067E-6</v>
      </c>
    </row>
    <row r="61" spans="1:8" x14ac:dyDescent="0.25">
      <c r="A61">
        <v>-69</v>
      </c>
      <c r="B61" s="3">
        <f t="shared" si="1"/>
        <v>3.5195331328729458E-5</v>
      </c>
      <c r="C61">
        <f>COS(RADIANS(A61))^cosn!$B$15</f>
        <v>3.4937483346289745E-5</v>
      </c>
      <c r="D61">
        <f t="shared" si="3"/>
        <v>2.5784798243971353E-7</v>
      </c>
      <c r="E61">
        <f t="shared" si="4"/>
        <v>1.0073802677738406</v>
      </c>
      <c r="F61">
        <v>-68.5</v>
      </c>
      <c r="G61">
        <f t="shared" si="2"/>
        <v>0.3665012267242973</v>
      </c>
      <c r="H61">
        <f t="shared" si="0"/>
        <v>1.6026170498341742E-5</v>
      </c>
    </row>
    <row r="62" spans="1:8" x14ac:dyDescent="0.25">
      <c r="A62">
        <v>-68</v>
      </c>
      <c r="B62" s="3">
        <f t="shared" si="1"/>
        <v>5.4779928108014492E-5</v>
      </c>
      <c r="C62">
        <f>COS(RADIANS(A62))^cosn!$B$15</f>
        <v>5.441945283736809E-5</v>
      </c>
      <c r="D62">
        <f t="shared" si="3"/>
        <v>3.6047527064640266E-7</v>
      </c>
      <c r="E62">
        <f t="shared" si="4"/>
        <v>1.0066240149772119</v>
      </c>
      <c r="F62">
        <v>-67.5</v>
      </c>
      <c r="G62">
        <f t="shared" si="2"/>
        <v>0.38268343236508984</v>
      </c>
      <c r="H62">
        <f t="shared" si="0"/>
        <v>2.577723117629068E-5</v>
      </c>
    </row>
    <row r="63" spans="1:8" x14ac:dyDescent="0.25">
      <c r="A63">
        <v>-67</v>
      </c>
      <c r="B63" s="3">
        <f t="shared" si="1"/>
        <v>8.3437794554165484E-5</v>
      </c>
      <c r="C63">
        <f>COS(RADIANS(A63))^cosn!$B$15</f>
        <v>8.2943072034161292E-5</v>
      </c>
      <c r="D63">
        <f t="shared" si="3"/>
        <v>4.9472252000419287E-7</v>
      </c>
      <c r="E63">
        <f t="shared" si="4"/>
        <v>1.0059646032859795</v>
      </c>
      <c r="F63">
        <v>-66.5</v>
      </c>
      <c r="G63">
        <f t="shared" si="2"/>
        <v>0.39874906892524625</v>
      </c>
      <c r="H63">
        <f t="shared" si="0"/>
        <v>4.0522525285861109E-5</v>
      </c>
    </row>
    <row r="64" spans="1:8" x14ac:dyDescent="0.25">
      <c r="A64">
        <v>-66</v>
      </c>
      <c r="B64" s="3">
        <f t="shared" si="1"/>
        <v>1.2458504788121982E-4</v>
      </c>
      <c r="C64">
        <f>COS(RADIANS(A64))^cosn!$B$15</f>
        <v>1.239176016717504E-4</v>
      </c>
      <c r="D64">
        <f t="shared" si="3"/>
        <v>6.6744620946942394E-7</v>
      </c>
      <c r="E64">
        <f t="shared" si="4"/>
        <v>1.0053862098722459</v>
      </c>
      <c r="F64">
        <v>-65.5</v>
      </c>
      <c r="G64">
        <f t="shared" si="2"/>
        <v>0.41469324265623914</v>
      </c>
      <c r="H64">
        <f t="shared" si="0"/>
        <v>6.2372987410585701E-5</v>
      </c>
    </row>
    <row r="65" spans="1:8" x14ac:dyDescent="0.25">
      <c r="A65">
        <v>-65</v>
      </c>
      <c r="B65" s="3">
        <f t="shared" si="1"/>
        <v>1.8263967238707856E-4</v>
      </c>
      <c r="C65">
        <f>COS(RADIANS(A65))^cosn!$B$15</f>
        <v>1.8175342101840549E-4</v>
      </c>
      <c r="D65">
        <f t="shared" si="3"/>
        <v>8.8625136867307363E-7</v>
      </c>
      <c r="E65">
        <f t="shared" si="4"/>
        <v>1.0048761193253322</v>
      </c>
      <c r="F65">
        <v>-64.5</v>
      </c>
      <c r="G65">
        <f t="shared" si="2"/>
        <v>0.43051109680829525</v>
      </c>
      <c r="H65">
        <f t="shared" si="0"/>
        <v>9.4151632112765004E-5</v>
      </c>
    </row>
    <row r="66" spans="1:8" x14ac:dyDescent="0.25">
      <c r="A66">
        <v>-64</v>
      </c>
      <c r="B66" s="3">
        <f t="shared" si="1"/>
        <v>2.6323080068285215E-4</v>
      </c>
      <c r="C66">
        <f>COS(RADIANS(A66))^cosn!$B$15</f>
        <v>2.6207139188737493E-4</v>
      </c>
      <c r="D66">
        <f t="shared" si="3"/>
        <v>1.1594087954772125E-6</v>
      </c>
      <c r="E66">
        <f t="shared" si="4"/>
        <v>1.0044240189176217</v>
      </c>
      <c r="F66">
        <v>-63.5</v>
      </c>
      <c r="G66">
        <f t="shared" si="2"/>
        <v>0.44619781310980872</v>
      </c>
      <c r="H66">
        <f t="shared" si="0"/>
        <v>1.3957312792621854E-4</v>
      </c>
    </row>
    <row r="67" spans="1:8" x14ac:dyDescent="0.25">
      <c r="A67">
        <v>-63</v>
      </c>
      <c r="B67" s="3">
        <f t="shared" si="1"/>
        <v>3.7343124274797084E-4</v>
      </c>
      <c r="C67">
        <f>COS(RADIANS(A67))^cosn!$B$15</f>
        <v>3.7193551390505582E-4</v>
      </c>
      <c r="D67">
        <f t="shared" si="3"/>
        <v>1.4957288429150151E-6</v>
      </c>
      <c r="E67">
        <f t="shared" si="4"/>
        <v>1.0040214735807584</v>
      </c>
      <c r="F67">
        <v>-62.5</v>
      </c>
      <c r="G67">
        <f t="shared" si="2"/>
        <v>0.46174861323503386</v>
      </c>
      <c r="H67">
        <f t="shared" si="0"/>
        <v>2.034518287075879E-4</v>
      </c>
    </row>
    <row r="68" spans="1:8" x14ac:dyDescent="0.25">
      <c r="A68">
        <v>-62</v>
      </c>
      <c r="B68" s="3">
        <f t="shared" si="1"/>
        <v>5.2201164068082259E-4</v>
      </c>
      <c r="C68">
        <f>COS(RADIANS(A68))^cosn!$B$15</f>
        <v>5.2010725234674573E-4</v>
      </c>
      <c r="D68">
        <f t="shared" si="3"/>
        <v>1.9043883340768642E-6</v>
      </c>
      <c r="E68">
        <f t="shared" si="4"/>
        <v>1.0036615300507428</v>
      </c>
      <c r="F68">
        <v>-61.5</v>
      </c>
      <c r="G68">
        <f t="shared" si="2"/>
        <v>0.47715876025960841</v>
      </c>
      <c r="H68">
        <f t="shared" si="0"/>
        <v>2.9193886615332733E-4</v>
      </c>
    </row>
    <row r="69" spans="1:8" x14ac:dyDescent="0.25">
      <c r="A69">
        <v>-61</v>
      </c>
      <c r="B69" s="3">
        <f t="shared" si="1"/>
        <v>7.1971363670993019E-4</v>
      </c>
      <c r="C69">
        <f>COS(RADIANS(A69))^cosn!$B$15</f>
        <v>7.1731892837445066E-4</v>
      </c>
      <c r="D69">
        <f t="shared" si="3"/>
        <v>2.3947083354795362E-6</v>
      </c>
      <c r="E69">
        <f t="shared" si="4"/>
        <v>1.0033384150909084</v>
      </c>
      <c r="F69">
        <v>-60.5</v>
      </c>
      <c r="G69">
        <f t="shared" si="2"/>
        <v>0.49242356010346711</v>
      </c>
      <c r="H69">
        <f t="shared" si="0"/>
        <v>4.1278799685532725E-4</v>
      </c>
    </row>
    <row r="70" spans="1:8" x14ac:dyDescent="0.25">
      <c r="A70">
        <v>-60</v>
      </c>
      <c r="B70" s="3">
        <f t="shared" si="1"/>
        <v>9.7953838190986361E-4</v>
      </c>
      <c r="C70">
        <f>COS(RADIANS(A70))^cosn!$B$15</f>
        <v>9.7656250000000217E-4</v>
      </c>
      <c r="D70">
        <f t="shared" si="3"/>
        <v>2.9758819098614411E-6</v>
      </c>
      <c r="E70">
        <f t="shared" si="4"/>
        <v>1.0030473030756981</v>
      </c>
      <c r="F70">
        <v>-59.5</v>
      </c>
      <c r="G70">
        <f t="shared" si="2"/>
        <v>0.5075383629607042</v>
      </c>
      <c r="H70">
        <f t="shared" si="0"/>
        <v>5.7564882172563795E-4</v>
      </c>
    </row>
    <row r="71" spans="1:8" x14ac:dyDescent="0.25">
      <c r="A71">
        <v>-59</v>
      </c>
      <c r="B71" s="3">
        <f t="shared" si="1"/>
        <v>1.3170456099712122E-3</v>
      </c>
      <c r="C71">
        <f>COS(RADIANS(A71))^cosn!$B$15</f>
        <v>1.3133889574217918E-3</v>
      </c>
      <c r="D71">
        <f t="shared" si="3"/>
        <v>3.656652549420417E-6</v>
      </c>
      <c r="E71">
        <f t="shared" si="4"/>
        <v>1.0027841352927152</v>
      </c>
      <c r="F71">
        <v>-58.5</v>
      </c>
      <c r="G71">
        <f t="shared" si="2"/>
        <v>0.52249856471594891</v>
      </c>
      <c r="H71">
        <f t="shared" ref="H71:H102" si="5">G71^($H$36+1)</f>
        <v>7.9238477023195323E-4</v>
      </c>
    </row>
    <row r="72" spans="1:8" x14ac:dyDescent="0.25">
      <c r="A72">
        <v>-58</v>
      </c>
      <c r="B72" s="3">
        <f t="shared" ref="B72:B103" si="6">(H72-H71)/(($H$36+1)*(G72-G71))</f>
        <v>1.7506573854101735E-3</v>
      </c>
      <c r="C72">
        <f>COS(RADIANS(A72))^cosn!$B$15</f>
        <v>1.7462124396881767E-3</v>
      </c>
      <c r="D72">
        <f t="shared" si="3"/>
        <v>4.4449457219967407E-6</v>
      </c>
      <c r="E72">
        <f t="shared" si="4"/>
        <v>1.0025454782138594</v>
      </c>
      <c r="F72">
        <v>-57.5</v>
      </c>
      <c r="G72">
        <f t="shared" si="2"/>
        <v>0.53729960834682389</v>
      </c>
      <c r="H72">
        <f t="shared" si="5"/>
        <v>1.0774118900178176E-3</v>
      </c>
    </row>
    <row r="73" spans="1:8" x14ac:dyDescent="0.25">
      <c r="A73">
        <v>-57</v>
      </c>
      <c r="B73" s="3">
        <f t="shared" si="6"/>
        <v>2.3019595434255651E-3</v>
      </c>
      <c r="C73">
        <f>COS(RADIANS(A73))^cosn!$B$15</f>
        <v>2.2966120856248214E-3</v>
      </c>
      <c r="D73">
        <f t="shared" si="3"/>
        <v>5.3474578007436588E-6</v>
      </c>
      <c r="E73">
        <f t="shared" si="4"/>
        <v>1.0023284114170674</v>
      </c>
      <c r="F73">
        <v>-56.5</v>
      </c>
      <c r="G73">
        <f t="shared" si="2"/>
        <v>0.55193698531205815</v>
      </c>
      <c r="H73">
        <f t="shared" si="5"/>
        <v>1.4480530355720416E-3</v>
      </c>
    </row>
    <row r="74" spans="1:8" x14ac:dyDescent="0.25">
      <c r="A74">
        <v>-56</v>
      </c>
      <c r="B74" s="3">
        <f t="shared" si="6"/>
        <v>2.9959928065398799E-3</v>
      </c>
      <c r="C74">
        <f>COS(RADIANS(A74))^cosn!$B$15</f>
        <v>2.989623598000932E-3</v>
      </c>
      <c r="D74">
        <f t="shared" si="3"/>
        <v>6.3692085389478216E-6</v>
      </c>
      <c r="E74">
        <f t="shared" si="4"/>
        <v>1.0021304382743055</v>
      </c>
      <c r="F74">
        <v>-55.5</v>
      </c>
      <c r="G74">
        <f t="shared" si="2"/>
        <v>0.56640623692483283</v>
      </c>
      <c r="H74">
        <f t="shared" si="5"/>
        <v>1.924900546798815E-3</v>
      </c>
    </row>
    <row r="75" spans="1:8" x14ac:dyDescent="0.25">
      <c r="A75">
        <v>-55</v>
      </c>
      <c r="B75" s="3">
        <f t="shared" si="6"/>
        <v>3.8615246301563419E-3</v>
      </c>
      <c r="C75">
        <f>COS(RADIANS(A75))^cosn!$B$15</f>
        <v>3.8540115650176551E-3</v>
      </c>
      <c r="D75">
        <f t="shared" si="3"/>
        <v>7.5130651386867697E-6</v>
      </c>
      <c r="E75">
        <f t="shared" si="4"/>
        <v>1.0019494142692467</v>
      </c>
      <c r="F75">
        <v>-54.5</v>
      </c>
      <c r="G75">
        <f t="shared" si="2"/>
        <v>0.58070295571093977</v>
      </c>
      <c r="H75">
        <f t="shared" si="5"/>
        <v>2.5321789957514942E-3</v>
      </c>
    </row>
    <row r="76" spans="1:8" x14ac:dyDescent="0.25">
      <c r="A76">
        <v>-54</v>
      </c>
      <c r="B76" s="3">
        <f t="shared" si="6"/>
        <v>4.9312920346770333E-3</v>
      </c>
      <c r="C76">
        <f>COS(RADIANS(A76))^cosn!$B$15</f>
        <v>4.9225127868934727E-3</v>
      </c>
      <c r="D76">
        <f t="shared" si="3"/>
        <v>8.7792477835605884E-6</v>
      </c>
      <c r="E76">
        <f t="shared" si="4"/>
        <v>1.0017834890763384</v>
      </c>
      <c r="F76">
        <v>-53.5</v>
      </c>
      <c r="G76">
        <f t="shared" si="2"/>
        <v>0.59482278675134137</v>
      </c>
      <c r="H76">
        <f t="shared" si="5"/>
        <v>3.2980981094971914E-3</v>
      </c>
    </row>
    <row r="77" spans="1:8" x14ac:dyDescent="0.25">
      <c r="A77">
        <v>-53</v>
      </c>
      <c r="B77" s="3">
        <f t="shared" si="6"/>
        <v>6.2422050645649148E-3</v>
      </c>
      <c r="C77">
        <f>COS(RADIANS(A77))^cosn!$B$15</f>
        <v>6.2320402363679021E-3</v>
      </c>
      <c r="D77">
        <f t="shared" si="3"/>
        <v>1.0164828197012712E-5</v>
      </c>
      <c r="E77">
        <f t="shared" si="4"/>
        <v>1.0016310594623081</v>
      </c>
      <c r="F77">
        <v>-52.5</v>
      </c>
      <c r="G77">
        <f t="shared" si="2"/>
        <v>0.60876142900872066</v>
      </c>
      <c r="H77">
        <f t="shared" si="5"/>
        <v>4.255184605711078E-3</v>
      </c>
    </row>
    <row r="78" spans="1:8" x14ac:dyDescent="0.25">
      <c r="A78">
        <v>-52</v>
      </c>
      <c r="B78" s="3">
        <f t="shared" si="6"/>
        <v>7.8355001113738932E-3</v>
      </c>
      <c r="C78">
        <f>COS(RADIANS(A78))^cosn!$B$15</f>
        <v>7.8238368770873531E-3</v>
      </c>
      <c r="D78">
        <f t="shared" si="3"/>
        <v>1.166323428654012E-5</v>
      </c>
      <c r="E78">
        <f t="shared" si="4"/>
        <v>1.0014907307590597</v>
      </c>
      <c r="F78">
        <v>-51.5</v>
      </c>
      <c r="G78">
        <f t="shared" si="2"/>
        <v>0.62251463663761952</v>
      </c>
      <c r="H78">
        <f t="shared" si="5"/>
        <v>5.4405804646989169E-3</v>
      </c>
    </row>
    <row r="79" spans="1:8" x14ac:dyDescent="0.25">
      <c r="A79">
        <v>-51</v>
      </c>
      <c r="B79" s="3">
        <f t="shared" si="6"/>
        <v>9.7568321816698424E-3</v>
      </c>
      <c r="C79">
        <f>COS(RADIANS(A79))^cosn!$B$15</f>
        <v>9.7435684064919367E-3</v>
      </c>
      <c r="D79">
        <f t="shared" si="3"/>
        <v>1.3263775177905709E-5</v>
      </c>
      <c r="E79">
        <f t="shared" si="4"/>
        <v>1.0013612851703353</v>
      </c>
      <c r="F79">
        <v>-50.5</v>
      </c>
      <c r="G79">
        <f t="shared" si="2"/>
        <v>0.63607822027776395</v>
      </c>
      <c r="H79">
        <f t="shared" si="5"/>
        <v>6.896294167647166E-3</v>
      </c>
    </row>
    <row r="80" spans="1:8" x14ac:dyDescent="0.25">
      <c r="A80">
        <v>-50</v>
      </c>
      <c r="B80" s="3">
        <f t="shared" si="6"/>
        <v>1.2056295310677709E-2</v>
      </c>
      <c r="C80">
        <f>COS(RADIANS(A80))^cosn!$B$15</f>
        <v>1.2041344108801611E-2</v>
      </c>
      <c r="D80">
        <f t="shared" si="3"/>
        <v>1.495120187609833E-5</v>
      </c>
      <c r="E80">
        <f t="shared" si="4"/>
        <v>1.0012416555611237</v>
      </c>
      <c r="F80">
        <v>-49.5</v>
      </c>
      <c r="G80">
        <f t="shared" si="2"/>
        <v>0.64944804833018366</v>
      </c>
      <c r="H80">
        <f t="shared" si="5"/>
        <v>8.6693907154296711E-3</v>
      </c>
    </row>
    <row r="81" spans="1:8" x14ac:dyDescent="0.25">
      <c r="A81">
        <v>-49</v>
      </c>
      <c r="B81" s="3">
        <f t="shared" si="6"/>
        <v>1.4788360741381418E-2</v>
      </c>
      <c r="C81">
        <f>COS(RADIANS(A81))^cosn!$B$15</f>
        <v>1.4771655422024842E-2</v>
      </c>
      <c r="D81">
        <f t="shared" si="3"/>
        <v>1.6705319356576445E-5</v>
      </c>
      <c r="E81">
        <f t="shared" si="4"/>
        <v>1.0011309036718843</v>
      </c>
      <c r="F81">
        <v>-48.5</v>
      </c>
      <c r="G81">
        <f t="shared" si="2"/>
        <v>0.6626200482157375</v>
      </c>
      <c r="H81">
        <f t="shared" si="5"/>
        <v>1.0812105861352726E-2</v>
      </c>
    </row>
    <row r="82" spans="1:8" x14ac:dyDescent="0.25">
      <c r="A82">
        <v>-48</v>
      </c>
      <c r="B82" s="3">
        <f t="shared" si="6"/>
        <v>1.8011723222763745E-2</v>
      </c>
      <c r="C82">
        <f>COS(RADIANS(A82))^cosn!$B$15</f>
        <v>1.7993222556708478E-2</v>
      </c>
      <c r="D82">
        <f t="shared" si="3"/>
        <v>1.8500666055267651E-5</v>
      </c>
      <c r="E82">
        <f t="shared" si="4"/>
        <v>1.0010282019241945</v>
      </c>
      <c r="F82">
        <v>-47.5</v>
      </c>
      <c r="G82">
        <f t="shared" si="2"/>
        <v>0.67559020761566024</v>
      </c>
      <c r="H82">
        <f t="shared" si="5"/>
        <v>1.3381869995284621E-2</v>
      </c>
    </row>
    <row r="83" spans="1:8" x14ac:dyDescent="0.25">
      <c r="A83">
        <v>-47</v>
      </c>
      <c r="B83" s="3">
        <f t="shared" si="6"/>
        <v>2.1789046838166674E-2</v>
      </c>
      <c r="C83">
        <f>COS(RADIANS(A83))^cosn!$B$15</f>
        <v>2.1768740561722521E-2</v>
      </c>
      <c r="D83">
        <f t="shared" si="3"/>
        <v>2.0306276444153476E-5</v>
      </c>
      <c r="E83">
        <f t="shared" si="4"/>
        <v>1.0009328181566857</v>
      </c>
      <c r="F83">
        <v>-46.5</v>
      </c>
      <c r="G83">
        <f t="shared" si="2"/>
        <v>0.68835457569375402</v>
      </c>
      <c r="H83">
        <f t="shared" si="5"/>
        <v>1.6441227548329655E-2</v>
      </c>
    </row>
    <row r="84" spans="1:8" x14ac:dyDescent="0.25">
      <c r="A84">
        <v>-46</v>
      </c>
      <c r="B84" s="3">
        <f t="shared" si="6"/>
        <v>2.6186603155097365E-2</v>
      </c>
      <c r="C84">
        <f>COS(RADIANS(A84))^cosn!$B$15</f>
        <v>2.6164517613455198E-2</v>
      </c>
      <c r="D84">
        <f t="shared" si="3"/>
        <v>2.2085541642166695E-5</v>
      </c>
      <c r="E84">
        <f t="shared" si="4"/>
        <v>1.0008441027642263</v>
      </c>
      <c r="F84">
        <v>-45.5</v>
      </c>
      <c r="G84">
        <f t="shared" si="2"/>
        <v>0.7009092642998509</v>
      </c>
      <c r="H84">
        <f t="shared" si="5"/>
        <v>2.005763867923015E-2</v>
      </c>
    </row>
    <row r="85" spans="1:8" x14ac:dyDescent="0.25">
      <c r="A85">
        <v>-45</v>
      </c>
      <c r="B85" s="3">
        <f t="shared" si="6"/>
        <v>3.1273796181795134E-2</v>
      </c>
      <c r="C85">
        <f>COS(RADIANS(A85))^cosn!$B$15</f>
        <v>3.1250000000000035E-2</v>
      </c>
      <c r="D85">
        <f t="shared" si="3"/>
        <v>2.3796181795099347E-5</v>
      </c>
      <c r="E85">
        <f t="shared" si="4"/>
        <v>1.0007614778174432</v>
      </c>
      <c r="F85">
        <v>-44.5</v>
      </c>
      <c r="G85">
        <f t="shared" si="2"/>
        <v>0.71325044915418156</v>
      </c>
      <c r="H85">
        <f t="shared" si="5"/>
        <v>2.4303151376768289E-2</v>
      </c>
    </row>
    <row r="86" spans="1:8" x14ac:dyDescent="0.25">
      <c r="A86">
        <v>-44</v>
      </c>
      <c r="B86" s="3">
        <f t="shared" si="6"/>
        <v>3.7122570604751527E-2</v>
      </c>
      <c r="C86">
        <f>COS(RADIANS(A86))^cosn!$B$15</f>
        <v>3.7097180262469796E-2</v>
      </c>
      <c r="D86">
        <f t="shared" si="3"/>
        <v>2.5390342281730871E-5</v>
      </c>
      <c r="E86">
        <f t="shared" si="4"/>
        <v>1.0006844278217937</v>
      </c>
      <c r="F86">
        <v>-43.5</v>
      </c>
      <c r="G86">
        <f t="shared" si="2"/>
        <v>0.72537437101228763</v>
      </c>
      <c r="H86">
        <f t="shared" si="5"/>
        <v>2.925393397379265E-2</v>
      </c>
    </row>
    <row r="87" spans="1:8" x14ac:dyDescent="0.25">
      <c r="A87">
        <v>-43</v>
      </c>
      <c r="B87" s="3">
        <f t="shared" si="6"/>
        <v>4.3806702036920241E-2</v>
      </c>
      <c r="C87">
        <f>COS(RADIANS(A87))^cosn!$B$15</f>
        <v>4.3779887213256943E-2</v>
      </c>
      <c r="D87">
        <f t="shared" si="3"/>
        <v>2.6814823663297294E-5</v>
      </c>
      <c r="E87">
        <f t="shared" si="4"/>
        <v>1.0006124918397501</v>
      </c>
      <c r="F87">
        <v>-42.5</v>
      </c>
      <c r="G87">
        <f t="shared" si="2"/>
        <v>0.73727733681012397</v>
      </c>
      <c r="H87">
        <f t="shared" si="5"/>
        <v>3.4989660410468811E-2</v>
      </c>
    </row>
    <row r="88" spans="1:8" x14ac:dyDescent="0.25">
      <c r="A88">
        <v>-42</v>
      </c>
      <c r="B88" s="3">
        <f t="shared" si="6"/>
        <v>5.1400970491234869E-2</v>
      </c>
      <c r="C88">
        <f>COS(RADIANS(A88))^cosn!$B$15</f>
        <v>5.1372959038484239E-2</v>
      </c>
      <c r="D88">
        <f t="shared" si="3"/>
        <v>2.801145275063005E-5</v>
      </c>
      <c r="E88">
        <f t="shared" si="4"/>
        <v>1.0005452567513125</v>
      </c>
      <c r="F88">
        <v>-41.5</v>
      </c>
      <c r="G88">
        <f t="shared" si="2"/>
        <v>0.74895572078900219</v>
      </c>
      <c r="H88">
        <f t="shared" si="5"/>
        <v>4.1592743383588732E-2</v>
      </c>
    </row>
    <row r="89" spans="1:8" x14ac:dyDescent="0.25">
      <c r="A89">
        <v>-41</v>
      </c>
      <c r="B89" s="3">
        <f t="shared" si="6"/>
        <v>5.9980220962226938E-2</v>
      </c>
      <c r="C89">
        <f>COS(RADIANS(A89))^cosn!$B$15</f>
        <v>5.9951303362998566E-2</v>
      </c>
      <c r="D89">
        <f t="shared" si="3"/>
        <v>2.8917599228371615E-5</v>
      </c>
      <c r="E89">
        <f t="shared" si="4"/>
        <v>1.0004823514687124</v>
      </c>
      <c r="F89">
        <v>-40.5</v>
      </c>
      <c r="G89">
        <f t="shared" si="2"/>
        <v>0.76040596560003093</v>
      </c>
      <c r="H89">
        <f t="shared" si="5"/>
        <v>4.9147413735796792E-2</v>
      </c>
    </row>
    <row r="90" spans="1:8" x14ac:dyDescent="0.25">
      <c r="A90">
        <v>-40</v>
      </c>
      <c r="B90" s="3">
        <f t="shared" si="6"/>
        <v>6.9618317796172766E-2</v>
      </c>
      <c r="C90">
        <f>COS(RADIANS(A90))^cosn!$B$15</f>
        <v>6.9588850957138904E-2</v>
      </c>
      <c r="D90">
        <f t="shared" si="3"/>
        <v>2.9466839033862047E-5</v>
      </c>
      <c r="E90">
        <f t="shared" si="4"/>
        <v>1.0004234419541143</v>
      </c>
      <c r="F90">
        <v>-39.5</v>
      </c>
      <c r="G90">
        <f t="shared" si="2"/>
        <v>0.77162458338772</v>
      </c>
      <c r="H90">
        <f t="shared" si="5"/>
        <v>5.7738648017945267E-2</v>
      </c>
    </row>
    <row r="91" spans="1:8" x14ac:dyDescent="0.25">
      <c r="A91">
        <v>-39</v>
      </c>
      <c r="B91" s="3">
        <f t="shared" si="6"/>
        <v>8.038700239663045E-2</v>
      </c>
      <c r="C91">
        <f>COS(RADIANS(A91))^cosn!$B$15</f>
        <v>8.0357412634431816E-2</v>
      </c>
      <c r="D91">
        <f t="shared" si="3"/>
        <v>2.9589762198634073E-5</v>
      </c>
      <c r="E91">
        <f t="shared" si="4"/>
        <v>1.0003682269155834</v>
      </c>
      <c r="F91">
        <v>-38.5</v>
      </c>
      <c r="G91">
        <f t="shared" si="2"/>
        <v>0.78260815685241392</v>
      </c>
      <c r="H91">
        <f t="shared" si="5"/>
        <v>6.745095002867435E-2</v>
      </c>
    </row>
    <row r="92" spans="1:8" x14ac:dyDescent="0.25">
      <c r="A92">
        <v>-38</v>
      </c>
      <c r="B92" s="3">
        <f t="shared" si="6"/>
        <v>9.2354666681308872E-2</v>
      </c>
      <c r="C92">
        <f>COS(RADIANS(A92))^cosn!$B$15</f>
        <v>9.232545176211665E-2</v>
      </c>
      <c r="D92">
        <f t="shared" si="3"/>
        <v>2.9214919192221966E-5</v>
      </c>
      <c r="E92">
        <f t="shared" si="4"/>
        <v>1.0003164340778694</v>
      </c>
      <c r="F92">
        <v>-37.5</v>
      </c>
      <c r="G92">
        <f t="shared" si="2"/>
        <v>0.79335334029123517</v>
      </c>
      <c r="H92">
        <f t="shared" si="5"/>
        <v>7.8366996212814774E-2</v>
      </c>
    </row>
    <row r="93" spans="1:8" x14ac:dyDescent="0.25">
      <c r="A93">
        <v>-37</v>
      </c>
      <c r="B93" s="3">
        <f t="shared" si="6"/>
        <v>0.10558505750784652</v>
      </c>
      <c r="C93">
        <f>COS(RADIANS(A93))^cosn!$B$15</f>
        <v>0.10555678761175576</v>
      </c>
      <c r="D93">
        <f t="shared" si="3"/>
        <v>2.8269896090768465E-5</v>
      </c>
      <c r="E93">
        <f t="shared" si="4"/>
        <v>1.0002678169422392</v>
      </c>
      <c r="F93">
        <v>-36.5</v>
      </c>
      <c r="G93">
        <f t="shared" si="2"/>
        <v>0.80385686061721728</v>
      </c>
      <c r="H93">
        <f t="shared" si="5"/>
        <v>9.0566158987004999E-2</v>
      </c>
    </row>
    <row r="94" spans="1:8" x14ac:dyDescent="0.25">
      <c r="A94">
        <v>-36</v>
      </c>
      <c r="B94" s="3">
        <f t="shared" si="6"/>
        <v>0.12013592994775467</v>
      </c>
      <c r="C94">
        <f>COS(RADIANS(A94))^cosn!$B$15</f>
        <v>0.1201092474426213</v>
      </c>
      <c r="D94">
        <f t="shared" si="3"/>
        <v>2.6682505133365786E-5</v>
      </c>
      <c r="E94">
        <f t="shared" si="4"/>
        <v>1.0002221519633292</v>
      </c>
      <c r="F94">
        <v>-35.5</v>
      </c>
      <c r="G94">
        <f t="shared" si="2"/>
        <v>0.81411551835631923</v>
      </c>
      <c r="H94">
        <f t="shared" si="5"/>
        <v>0.10412292624953517</v>
      </c>
    </row>
    <row r="95" spans="1:8" x14ac:dyDescent="0.25">
      <c r="A95">
        <v>-35</v>
      </c>
      <c r="B95" s="3">
        <f t="shared" si="6"/>
        <v>0.13605766973673436</v>
      </c>
      <c r="C95">
        <f>COS(RADIANS(A95))^cosn!$B$15</f>
        <v>0.13603328766307582</v>
      </c>
      <c r="D95">
        <f t="shared" si="3"/>
        <v>2.4382073658540948E-5</v>
      </c>
      <c r="E95">
        <f t="shared" si="4"/>
        <v>1.0001792360831485</v>
      </c>
      <c r="F95">
        <v>-34.5</v>
      </c>
      <c r="G95">
        <f t="shared" si="2"/>
        <v>0.8241261886220157</v>
      </c>
      <c r="H95">
        <f t="shared" si="5"/>
        <v>0.11910523940692341</v>
      </c>
    </row>
    <row r="96" spans="1:8" x14ac:dyDescent="0.25">
      <c r="A96">
        <v>-34</v>
      </c>
      <c r="B96" s="3">
        <f t="shared" si="6"/>
        <v>0.15339190739418668</v>
      </c>
      <c r="C96">
        <f>COS(RADIANS(A96))^cosn!$B$15</f>
        <v>0.15337060658319762</v>
      </c>
      <c r="D96">
        <f t="shared" si="3"/>
        <v>2.1300810989055563E-5</v>
      </c>
      <c r="E96">
        <f t="shared" si="4"/>
        <v>1.0001388845715851</v>
      </c>
      <c r="F96">
        <v>-33.5</v>
      </c>
      <c r="G96">
        <f t="shared" si="2"/>
        <v>0.83388582206716821</v>
      </c>
      <c r="H96">
        <f t="shared" si="5"/>
        <v>0.13557277609274387</v>
      </c>
    </row>
    <row r="97" spans="1:8" x14ac:dyDescent="0.25">
      <c r="A97">
        <v>-33</v>
      </c>
      <c r="B97" s="3">
        <f t="shared" si="6"/>
        <v>0.17217014831703287</v>
      </c>
      <c r="C97">
        <f>COS(RADIANS(A97))^cosn!$B$15</f>
        <v>0.17215277308726781</v>
      </c>
      <c r="D97">
        <f t="shared" si="3"/>
        <v>1.7375229765054234E-5</v>
      </c>
      <c r="E97">
        <f t="shared" si="4"/>
        <v>1.0001009291308729</v>
      </c>
      <c r="F97">
        <v>-32.5</v>
      </c>
      <c r="G97">
        <f t="shared" si="2"/>
        <v>0.84339144581288572</v>
      </c>
      <c r="H97">
        <f t="shared" si="5"/>
        <v>0.15357520724435089</v>
      </c>
    </row>
    <row r="98" spans="1:8" x14ac:dyDescent="0.25">
      <c r="A98">
        <v>-32</v>
      </c>
      <c r="B98" s="3">
        <f t="shared" si="6"/>
        <v>0.1924124445500621</v>
      </c>
      <c r="C98">
        <f>COS(RADIANS(A98))^cosn!$B$15</f>
        <v>0.19239989695454748</v>
      </c>
      <c r="D98">
        <f t="shared" si="3"/>
        <v>1.2547595514611487E-5</v>
      </c>
      <c r="E98">
        <f t="shared" si="4"/>
        <v>1.0000652162278318</v>
      </c>
      <c r="F98">
        <v>-31.5</v>
      </c>
      <c r="G98">
        <f t="shared" si="2"/>
        <v>0.85264016435409218</v>
      </c>
      <c r="H98">
        <f t="shared" si="5"/>
        <v>0.1731504612225101</v>
      </c>
    </row>
    <row r="99" spans="1:8" x14ac:dyDescent="0.25">
      <c r="A99">
        <v>-31</v>
      </c>
      <c r="B99" s="3">
        <f t="shared" si="6"/>
        <v>0.21412613486147483</v>
      </c>
      <c r="C99">
        <f>COS(RADIANS(A99))^cosn!$B$15</f>
        <v>0.21411936748535668</v>
      </c>
      <c r="D99">
        <f t="shared" si="3"/>
        <v>6.767376118155255E-6</v>
      </c>
      <c r="E99">
        <f t="shared" si="4"/>
        <v>1.000031605623525</v>
      </c>
      <c r="F99">
        <v>-30.5</v>
      </c>
      <c r="G99">
        <f t="shared" si="2"/>
        <v>0.86162916044152582</v>
      </c>
      <c r="H99">
        <f t="shared" si="5"/>
        <v>0.19432303009586804</v>
      </c>
    </row>
    <row r="100" spans="1:8" x14ac:dyDescent="0.25">
      <c r="A100">
        <v>-30</v>
      </c>
      <c r="B100" s="3">
        <f t="shared" si="6"/>
        <v>0.23730468016114523</v>
      </c>
      <c r="C100">
        <f>COS(RADIANS(A100))^cosn!$B$15</f>
        <v>0.23730468750000019</v>
      </c>
      <c r="D100">
        <f t="shared" si="3"/>
        <v>-7.3388549681752124E-9</v>
      </c>
      <c r="E100">
        <f t="shared" si="4"/>
        <v>0.99999996907412558</v>
      </c>
      <c r="F100">
        <v>-29.5</v>
      </c>
      <c r="G100">
        <f t="shared" si="2"/>
        <v>0.8703556959398997</v>
      </c>
      <c r="H100">
        <f t="shared" si="5"/>
        <v>0.21710235496478947</v>
      </c>
    </row>
    <row r="101" spans="1:8" x14ac:dyDescent="0.25">
      <c r="A101">
        <v>-29</v>
      </c>
      <c r="B101" s="3">
        <f t="shared" si="6"/>
        <v>0.26192662115439413</v>
      </c>
      <c r="C101">
        <f>COS(RADIANS(A101))^cosn!$B$15</f>
        <v>0.26193442963433677</v>
      </c>
      <c r="D101">
        <f t="shared" si="3"/>
        <v>-7.8084799426392237E-6</v>
      </c>
      <c r="E101">
        <f t="shared" si="4"/>
        <v>0.99997018918072911</v>
      </c>
      <c r="F101">
        <v>-28.5</v>
      </c>
      <c r="G101">
        <f t="shared" si="2"/>
        <v>0.87881711266196538</v>
      </c>
      <c r="H101">
        <f t="shared" si="5"/>
        <v>0.24148132817887896</v>
      </c>
    </row>
    <row r="102" spans="1:8" x14ac:dyDescent="0.25">
      <c r="A102">
        <v>-28</v>
      </c>
      <c r="B102" s="3">
        <f t="shared" si="6"/>
        <v>0.2879546844012843</v>
      </c>
      <c r="C102">
        <f>COS(RADIANS(A102))^cosn!$B$15</f>
        <v>0.28797134113321604</v>
      </c>
      <c r="D102">
        <f t="shared" si="3"/>
        <v>-1.665673193174122E-5</v>
      </c>
      <c r="E102">
        <f t="shared" si="4"/>
        <v>0.99994215836941902</v>
      </c>
      <c r="F102">
        <v>-27.5</v>
      </c>
      <c r="G102">
        <f t="shared" si="2"/>
        <v>0.88701083317822171</v>
      </c>
      <c r="H102">
        <f t="shared" si="5"/>
        <v>0.26743495043751908</v>
      </c>
    </row>
    <row r="103" spans="1:8" x14ac:dyDescent="0.25">
      <c r="A103">
        <v>-27</v>
      </c>
      <c r="B103" s="3">
        <f t="shared" si="6"/>
        <v>0.31533506163875358</v>
      </c>
      <c r="C103">
        <f>COS(RADIANS(A103))^cosn!$B$15</f>
        <v>0.31536162203006723</v>
      </c>
      <c r="D103">
        <f t="shared" si="3"/>
        <v>-2.656039131365695E-5</v>
      </c>
      <c r="E103">
        <f t="shared" si="4"/>
        <v>0.99991577798483311</v>
      </c>
      <c r="F103">
        <v>-26.5</v>
      </c>
      <c r="G103">
        <f t="shared" si="2"/>
        <v>0.89493436160202511</v>
      </c>
      <c r="H103">
        <f t="shared" ref="H103:H134" si="7">G103^($H$36+1)</f>
        <v>0.29491918000060013</v>
      </c>
    </row>
    <row r="104" spans="1:8" x14ac:dyDescent="0.25">
      <c r="A104">
        <v>-26</v>
      </c>
      <c r="B104" s="3">
        <f t="shared" ref="B104:B130" si="8">(H104-H103)/(($H$36+1)*(G104-G103))</f>
        <v>0.34399688532303491</v>
      </c>
      <c r="C104">
        <f>COS(RADIANS(A104))^cosn!$B$15</f>
        <v>0.34403439969971661</v>
      </c>
      <c r="D104">
        <f t="shared" si="3"/>
        <v>-3.75143766817021E-5</v>
      </c>
      <c r="E104">
        <f t="shared" si="4"/>
        <v>0.99989095748357015</v>
      </c>
      <c r="F104">
        <v>-25.5</v>
      </c>
      <c r="G104">
        <f t="shared" ref="G104:G168" si="9">COS(RADIANS(F104))</f>
        <v>0.90258528434986063</v>
      </c>
      <c r="H104">
        <f t="shared" si="7"/>
        <v>0.32387000954672845</v>
      </c>
    </row>
    <row r="105" spans="1:8" x14ac:dyDescent="0.25">
      <c r="A105">
        <v>-25</v>
      </c>
      <c r="B105" s="3">
        <f t="shared" si="8"/>
        <v>0.37385192087823771</v>
      </c>
      <c r="C105">
        <f>COS(RADIANS(A105))^cosn!$B$15</f>
        <v>0.37390142029815832</v>
      </c>
      <c r="D105">
        <f t="shared" ref="D105:D168" si="10">+B105-C105</f>
        <v>-4.9499419920606691E-5</v>
      </c>
      <c r="E105">
        <f t="shared" ref="E105:E168" si="11">+B105/C105</f>
        <v>0.99986761371518429</v>
      </c>
      <c r="F105">
        <v>-24.5</v>
      </c>
      <c r="G105">
        <f t="shared" si="9"/>
        <v>0.90996127087654322</v>
      </c>
      <c r="H105">
        <f t="shared" si="7"/>
        <v>0.3542028035918236</v>
      </c>
    </row>
    <row r="106" spans="1:8" x14ac:dyDescent="0.25">
      <c r="A106">
        <v>-24</v>
      </c>
      <c r="B106" s="3">
        <f t="shared" si="8"/>
        <v>0.40479449312453519</v>
      </c>
      <c r="C106">
        <f>COS(RADIANS(A106))^cosn!$B$15</f>
        <v>0.40485697458795122</v>
      </c>
      <c r="D106">
        <f t="shared" si="10"/>
        <v>-6.2481463416030891E-5</v>
      </c>
      <c r="E106">
        <f t="shared" si="11"/>
        <v>0.99984567028027704</v>
      </c>
      <c r="F106">
        <v>-23.5</v>
      </c>
      <c r="G106">
        <f t="shared" si="9"/>
        <v>0.91706007438512405</v>
      </c>
      <c r="H106">
        <f t="shared" si="7"/>
        <v>0.38581192584033674</v>
      </c>
    </row>
    <row r="107" spans="1:8" x14ac:dyDescent="0.25">
      <c r="A107">
        <v>-23</v>
      </c>
      <c r="B107" s="3">
        <f t="shared" si="8"/>
        <v>0.43670166085024981</v>
      </c>
      <c r="C107">
        <f>COS(RADIANS(A107))^cosn!$B$15</f>
        <v>0.43677807213539432</v>
      </c>
      <c r="D107">
        <f t="shared" si="10"/>
        <v>-7.641128514451756E-5</v>
      </c>
      <c r="E107">
        <f t="shared" si="11"/>
        <v>0.99982505695679513</v>
      </c>
      <c r="F107">
        <v>-22.5</v>
      </c>
      <c r="G107">
        <f t="shared" si="9"/>
        <v>0.92387953251128674</v>
      </c>
      <c r="H107">
        <f t="shared" si="7"/>
        <v>0.41857068142807052</v>
      </c>
    </row>
    <row r="108" spans="1:8" x14ac:dyDescent="0.25">
      <c r="A108">
        <v>-22</v>
      </c>
      <c r="B108" s="3">
        <f t="shared" si="8"/>
        <v>0.46943364954352212</v>
      </c>
      <c r="C108">
        <f>COS(RADIANS(A108))^cosn!$B$15</f>
        <v>0.46952487391318581</v>
      </c>
      <c r="D108">
        <f t="shared" si="10"/>
        <v>-9.1224369663689409E-5</v>
      </c>
      <c r="E108">
        <f t="shared" si="11"/>
        <v>0.99980570918660094</v>
      </c>
      <c r="F108">
        <v>-21.5</v>
      </c>
      <c r="G108">
        <f t="shared" si="9"/>
        <v>0.93041756798202457</v>
      </c>
      <c r="H108">
        <f t="shared" si="7"/>
        <v>0.4523315937986786</v>
      </c>
    </row>
    <row r="109" spans="1:8" x14ac:dyDescent="0.25">
      <c r="A109">
        <v>-21</v>
      </c>
      <c r="B109" s="3">
        <f t="shared" si="8"/>
        <v>0.50283454798109972</v>
      </c>
      <c r="C109">
        <f>COS(RADIANS(A109))^cosn!$B$15</f>
        <v>0.50294138901970198</v>
      </c>
      <c r="D109">
        <f t="shared" si="10"/>
        <v>-1.0684103860225669E-4</v>
      </c>
      <c r="E109">
        <f t="shared" si="11"/>
        <v>0.99978756761536269</v>
      </c>
      <c r="F109">
        <v>-20.5</v>
      </c>
      <c r="G109">
        <f t="shared" si="9"/>
        <v>0.93667218924839757</v>
      </c>
      <c r="H109">
        <f t="shared" si="7"/>
        <v>0.48692703002864463</v>
      </c>
    </row>
    <row r="110" spans="1:8" x14ac:dyDescent="0.25">
      <c r="A110">
        <v>-20</v>
      </c>
      <c r="B110" s="3">
        <f t="shared" si="8"/>
        <v>0.53673326976485547</v>
      </c>
      <c r="C110">
        <f>COS(RADIANS(A110))^cosn!$B$15</f>
        <v>0.53685643661400806</v>
      </c>
      <c r="D110">
        <f t="shared" si="10"/>
        <v>-1.2316684915258946E-4</v>
      </c>
      <c r="E110">
        <f t="shared" si="11"/>
        <v>0.99977057768007882</v>
      </c>
      <c r="F110">
        <v>-19.5</v>
      </c>
      <c r="G110">
        <f t="shared" si="9"/>
        <v>0.94264149109217843</v>
      </c>
      <c r="H110">
        <f t="shared" si="7"/>
        <v>0.52217018189372932</v>
      </c>
    </row>
    <row r="111" spans="1:8" x14ac:dyDescent="0.25">
      <c r="A111">
        <v>-19</v>
      </c>
      <c r="B111" s="3">
        <f t="shared" si="8"/>
        <v>0.57094477609028615</v>
      </c>
      <c r="C111">
        <f>COS(RADIANS(A111))^cosn!$B$15</f>
        <v>0.57108486935421732</v>
      </c>
      <c r="D111">
        <f t="shared" si="10"/>
        <v>-1.400932639311625E-4</v>
      </c>
      <c r="E111">
        <f t="shared" si="11"/>
        <v>0.99975468923893995</v>
      </c>
      <c r="F111">
        <v>-18.5</v>
      </c>
      <c r="G111">
        <f t="shared" si="9"/>
        <v>0.94832365520619932</v>
      </c>
      <c r="H111">
        <f t="shared" si="7"/>
        <v>0.55785640298939643</v>
      </c>
    </row>
    <row r="112" spans="1:8" x14ac:dyDescent="0.25">
      <c r="A112">
        <v>-18</v>
      </c>
      <c r="B112" s="3">
        <f t="shared" si="8"/>
        <v>0.60527155112296138</v>
      </c>
      <c r="C112">
        <f>COS(RADIANS(A112))^cosn!$B$15</f>
        <v>0.60542904971310618</v>
      </c>
      <c r="D112">
        <f t="shared" si="10"/>
        <v>-1.5749859014480005E-4</v>
      </c>
      <c r="E112">
        <f t="shared" si="11"/>
        <v>0.99973985623877903</v>
      </c>
      <c r="F112">
        <v>-17.5</v>
      </c>
      <c r="G112">
        <f t="shared" si="9"/>
        <v>0.95371695074822693</v>
      </c>
      <c r="H112">
        <f t="shared" si="7"/>
        <v>0.59376489493166007</v>
      </c>
    </row>
    <row r="113" spans="1:8" x14ac:dyDescent="0.25">
      <c r="A113">
        <v>-17</v>
      </c>
      <c r="B113" s="3">
        <f t="shared" si="8"/>
        <v>0.63950531645141784</v>
      </c>
      <c r="C113">
        <f>COS(RADIANS(A113))^cosn!$B$15</f>
        <v>0.6396805656313872</v>
      </c>
      <c r="D113">
        <f t="shared" si="10"/>
        <v>-1.7524917996936118E-4</v>
      </c>
      <c r="E113">
        <f t="shared" si="11"/>
        <v>0.99972603641663493</v>
      </c>
      <c r="F113">
        <v>-16.5</v>
      </c>
      <c r="G113">
        <f t="shared" si="9"/>
        <v>0.95881973486819305</v>
      </c>
      <c r="H113">
        <f t="shared" si="7"/>
        <v>0.6296607282393043</v>
      </c>
    </row>
    <row r="114" spans="1:8" x14ac:dyDescent="0.25">
      <c r="A114">
        <v>-16</v>
      </c>
      <c r="B114" s="3">
        <f t="shared" si="8"/>
        <v>0.67342896628208304</v>
      </c>
      <c r="C114">
        <f>COS(RADIANS(A114))^cosn!$B$15</f>
        <v>0.67362216716103895</v>
      </c>
      <c r="D114">
        <f t="shared" si="10"/>
        <v>-1.9320087895591254E-4</v>
      </c>
      <c r="E114">
        <f t="shared" si="11"/>
        <v>0.99971319103144995</v>
      </c>
      <c r="F114">
        <v>-15.5</v>
      </c>
      <c r="G114">
        <f t="shared" si="9"/>
        <v>0.96363045320862295</v>
      </c>
      <c r="H114">
        <f t="shared" si="7"/>
        <v>0.66529717610907391</v>
      </c>
    </row>
    <row r="115" spans="1:8" x14ac:dyDescent="0.25">
      <c r="A115">
        <v>-15</v>
      </c>
      <c r="B115" s="3">
        <f t="shared" si="8"/>
        <v>0.70681870045083983</v>
      </c>
      <c r="C115">
        <f>COS(RADIANS(A115))^cosn!$B$15</f>
        <v>0.70702990115419506</v>
      </c>
      <c r="D115">
        <f t="shared" si="10"/>
        <v>-2.1120070335522989E-4</v>
      </c>
      <c r="E115">
        <f t="shared" si="11"/>
        <v>0.99970128462316732</v>
      </c>
      <c r="F115">
        <v>-14.5</v>
      </c>
      <c r="G115">
        <f t="shared" si="9"/>
        <v>0.96814764037810774</v>
      </c>
      <c r="H115">
        <f t="shared" si="7"/>
        <v>0.70041833212218685</v>
      </c>
    </row>
    <row r="116" spans="1:8" x14ac:dyDescent="0.25">
      <c r="A116">
        <v>-14</v>
      </c>
      <c r="B116" s="3">
        <f t="shared" si="8"/>
        <v>0.73944632804850274</v>
      </c>
      <c r="C116">
        <f>COS(RADIANS(A116))^cosn!$B$15</f>
        <v>0.73967541677076287</v>
      </c>
      <c r="D116">
        <f t="shared" si="10"/>
        <v>-2.29088722260129E-4</v>
      </c>
      <c r="E116">
        <f t="shared" si="11"/>
        <v>0.99969028479645805</v>
      </c>
      <c r="F116">
        <v>-13.5</v>
      </c>
      <c r="G116">
        <f t="shared" si="9"/>
        <v>0.97236992039767656</v>
      </c>
      <c r="H116">
        <f t="shared" si="7"/>
        <v>0.73476197614327676</v>
      </c>
    </row>
    <row r="117" spans="1:8" x14ac:dyDescent="0.25">
      <c r="A117">
        <v>-13</v>
      </c>
      <c r="B117" s="3">
        <f t="shared" si="8"/>
        <v>0.77108171059343045</v>
      </c>
      <c r="C117">
        <f>COS(RADIANS(A117))^cosn!$B$15</f>
        <v>0.77132841070902347</v>
      </c>
      <c r="D117">
        <f t="shared" si="10"/>
        <v>-2.4670011559302374E-4</v>
      </c>
      <c r="E117">
        <f t="shared" si="11"/>
        <v>0.99968016202674781</v>
      </c>
      <c r="F117">
        <v>-12.5</v>
      </c>
      <c r="G117">
        <f t="shared" si="9"/>
        <v>0.97629600711993336</v>
      </c>
      <c r="H117">
        <f t="shared" si="7"/>
        <v>0.76806264646637201</v>
      </c>
    </row>
    <row r="118" spans="1:8" x14ac:dyDescent="0.25">
      <c r="A118">
        <v>-12</v>
      </c>
      <c r="B118" s="3">
        <f t="shared" si="8"/>
        <v>0.8014953103249346</v>
      </c>
      <c r="C118">
        <f>COS(RADIANS(A118))^cosn!$B$15</f>
        <v>0.80175917769962035</v>
      </c>
      <c r="D118">
        <f t="shared" si="10"/>
        <v>-2.6386737468575561E-4</v>
      </c>
      <c r="E118">
        <f t="shared" si="11"/>
        <v>0.99967088948648786</v>
      </c>
      <c r="F118">
        <v>-11.5</v>
      </c>
      <c r="G118">
        <f t="shared" si="9"/>
        <v>0.97992470462082959</v>
      </c>
      <c r="H118">
        <f t="shared" si="7"/>
        <v>0.80005487079148951</v>
      </c>
    </row>
    <row r="119" spans="1:8" x14ac:dyDescent="0.25">
      <c r="A119">
        <v>-11</v>
      </c>
      <c r="B119" s="3">
        <f t="shared" si="8"/>
        <v>0.83046080641834685</v>
      </c>
      <c r="C119">
        <f>COS(RADIANS(A119))^cosn!$B$15</f>
        <v>0.83074122902690206</v>
      </c>
      <c r="D119">
        <f t="shared" si="10"/>
        <v>-2.8042260855520862E-4</v>
      </c>
      <c r="E119">
        <f t="shared" si="11"/>
        <v>0.99966244288984707</v>
      </c>
      <c r="F119">
        <v>-10.5</v>
      </c>
      <c r="G119">
        <f t="shared" si="9"/>
        <v>0.98325490756395462</v>
      </c>
      <c r="H119">
        <f t="shared" si="7"/>
        <v>0.83047650403001749</v>
      </c>
    </row>
    <row r="120" spans="1:8" x14ac:dyDescent="0.25">
      <c r="A120">
        <v>-10</v>
      </c>
      <c r="B120" s="3">
        <f t="shared" si="8"/>
        <v>0.85775773980724535</v>
      </c>
      <c r="C120">
        <f>COS(RADIANS(A120))^cosn!$B$15</f>
        <v>0.85805393972328181</v>
      </c>
      <c r="D120">
        <f t="shared" si="10"/>
        <v>-2.9619991603646589E-4</v>
      </c>
      <c r="E120">
        <f t="shared" si="11"/>
        <v>0.99965480035423881</v>
      </c>
      <c r="F120">
        <v>-9.5</v>
      </c>
      <c r="G120">
        <f t="shared" si="9"/>
        <v>0.98628560153723144</v>
      </c>
      <c r="H120">
        <f t="shared" si="7"/>
        <v>0.85907211736823652</v>
      </c>
    </row>
    <row r="121" spans="1:8" x14ac:dyDescent="0.25">
      <c r="A121">
        <v>-9</v>
      </c>
      <c r="B121" s="3">
        <f t="shared" si="8"/>
        <v>0.88317414589771115</v>
      </c>
      <c r="C121">
        <f>COS(RADIANS(A121))^cosn!$B$15</f>
        <v>0.88348518367946627</v>
      </c>
      <c r="D121">
        <f t="shared" si="10"/>
        <v>-3.1103778175511909E-4</v>
      </c>
      <c r="E121">
        <f t="shared" si="11"/>
        <v>0.99964794227735687</v>
      </c>
      <c r="F121">
        <v>-8.5</v>
      </c>
      <c r="G121">
        <f t="shared" si="9"/>
        <v>0.98901586336191682</v>
      </c>
      <c r="H121">
        <f t="shared" si="7"/>
        <v>0.8855963805742666</v>
      </c>
    </row>
    <row r="122" spans="1:8" x14ac:dyDescent="0.25">
      <c r="A122">
        <v>-8</v>
      </c>
      <c r="B122" s="3">
        <f t="shared" si="8"/>
        <v>0.90650913381581522</v>
      </c>
      <c r="C122">
        <f>COS(RADIANS(A122))^cosn!$B$15</f>
        <v>0.90683391526860302</v>
      </c>
      <c r="D122">
        <f t="shared" si="10"/>
        <v>-3.2478145278780346E-4</v>
      </c>
      <c r="E122">
        <f t="shared" si="11"/>
        <v>0.99964185122841198</v>
      </c>
      <c r="F122">
        <v>-7.5</v>
      </c>
      <c r="G122">
        <f t="shared" si="9"/>
        <v>0.99144486137381038</v>
      </c>
      <c r="H122">
        <f t="shared" si="7"/>
        <v>0.90981737829608822</v>
      </c>
    </row>
    <row r="123" spans="1:8" x14ac:dyDescent="0.25">
      <c r="A123">
        <v>-7</v>
      </c>
      <c r="B123" s="3">
        <f t="shared" si="8"/>
        <v>0.92757537096944531</v>
      </c>
      <c r="C123">
        <f>COS(RADIANS(A123))^cosn!$B$15</f>
        <v>0.92791265622176988</v>
      </c>
      <c r="D123">
        <f t="shared" si="10"/>
        <v>-3.3728525232457063E-4</v>
      </c>
      <c r="E123">
        <f t="shared" si="11"/>
        <v>0.99963651185263713</v>
      </c>
      <c r="F123">
        <v>-6.5</v>
      </c>
      <c r="G123">
        <f t="shared" si="9"/>
        <v>0.99357185567658746</v>
      </c>
      <c r="H123">
        <f t="shared" si="7"/>
        <v>0.93151980112001997</v>
      </c>
    </row>
    <row r="124" spans="1:8" x14ac:dyDescent="0.25">
      <c r="A124">
        <v>-6</v>
      </c>
      <c r="B124" s="3">
        <f t="shared" si="8"/>
        <v>0.94620143263766643</v>
      </c>
      <c r="C124">
        <f>COS(RADIANS(A124))^cosn!$B$15</f>
        <v>0.94654984742514126</v>
      </c>
      <c r="D124">
        <f t="shared" si="10"/>
        <v>-3.4841478747482668E-4</v>
      </c>
      <c r="E124">
        <f t="shared" si="11"/>
        <v>0.99963191078798164</v>
      </c>
      <c r="F124">
        <v>-5.5</v>
      </c>
      <c r="G124">
        <f t="shared" si="9"/>
        <v>0.99539619836717885</v>
      </c>
      <c r="H124">
        <f t="shared" si="7"/>
        <v>0.95050795346207595</v>
      </c>
    </row>
    <row r="125" spans="1:8" x14ac:dyDescent="0.25">
      <c r="A125">
        <v>-5</v>
      </c>
      <c r="B125" s="3">
        <f t="shared" si="8"/>
        <v>0.96223397801791721</v>
      </c>
      <c r="C125">
        <f>COS(RADIANS(A125))^cosn!$B$15</f>
        <v>0.96259202702743918</v>
      </c>
      <c r="D125">
        <f t="shared" si="10"/>
        <v>-3.5804900952196572E-4</v>
      </c>
      <c r="E125">
        <f t="shared" si="11"/>
        <v>0.99962803659341781</v>
      </c>
      <c r="F125">
        <v>-4.5</v>
      </c>
      <c r="G125">
        <f t="shared" si="9"/>
        <v>0.99691733373312796</v>
      </c>
      <c r="H125">
        <f t="shared" si="7"/>
        <v>0.96660852293916644</v>
      </c>
    </row>
    <row r="126" spans="1:8" x14ac:dyDescent="0.25">
      <c r="A126">
        <v>-4</v>
      </c>
      <c r="B126" s="3">
        <f t="shared" si="8"/>
        <v>0.97553971663673222</v>
      </c>
      <c r="C126">
        <f>COS(RADIANS(A126))^cosn!$B$15</f>
        <v>0.97590579872446892</v>
      </c>
      <c r="D126">
        <f t="shared" si="10"/>
        <v>-3.6608208773669659E-4</v>
      </c>
      <c r="E126">
        <f t="shared" si="11"/>
        <v>0.99962487968796254</v>
      </c>
      <c r="F126">
        <v>-3.5</v>
      </c>
      <c r="G126">
        <f t="shared" si="9"/>
        <v>0.99813479842186692</v>
      </c>
      <c r="H126">
        <f t="shared" si="7"/>
        <v>0.97967305967131035</v>
      </c>
    </row>
    <row r="127" spans="1:8" x14ac:dyDescent="0.25">
      <c r="A127">
        <v>-3</v>
      </c>
      <c r="B127" s="3">
        <f t="shared" si="8"/>
        <v>0.98600713222241987</v>
      </c>
      <c r="C127">
        <f>COS(RADIANS(A127))^cosn!$B$15</f>
        <v>0.98637955728298077</v>
      </c>
      <c r="D127">
        <f t="shared" si="10"/>
        <v>-3.7242506056089919E-4</v>
      </c>
      <c r="E127">
        <f t="shared" si="11"/>
        <v>0.9996224323002123</v>
      </c>
      <c r="F127">
        <v>-2.5</v>
      </c>
      <c r="G127">
        <f t="shared" si="9"/>
        <v>0.9990482215818578</v>
      </c>
      <c r="H127">
        <f t="shared" si="7"/>
        <v>0.98958011892667996</v>
      </c>
    </row>
    <row r="128" spans="1:8" x14ac:dyDescent="0.25">
      <c r="A128">
        <v>-2</v>
      </c>
      <c r="B128" s="3">
        <f t="shared" si="8"/>
        <v>0.99354793498707561</v>
      </c>
      <c r="C128">
        <f>COS(RADIANS(A128))^cosn!$B$15</f>
        <v>0.99392494222019945</v>
      </c>
      <c r="D128">
        <f t="shared" si="10"/>
        <v>-3.7700723312383833E-4</v>
      </c>
      <c r="E128">
        <f t="shared" si="11"/>
        <v>0.99962068842715457</v>
      </c>
      <c r="F128">
        <v>-1.5</v>
      </c>
      <c r="G128">
        <f t="shared" si="9"/>
        <v>0.99965732497555726</v>
      </c>
      <c r="H128">
        <f t="shared" si="7"/>
        <v>0.99623702653572088</v>
      </c>
    </row>
    <row r="129" spans="1:8" x14ac:dyDescent="0.25">
      <c r="A129">
        <v>-1</v>
      </c>
      <c r="B129" s="3">
        <f t="shared" si="8"/>
        <v>0.99809821770203777</v>
      </c>
      <c r="C129">
        <f>COS(RADIANS(A129))^cosn!$B$15</f>
        <v>0.99847799499451051</v>
      </c>
      <c r="D129">
        <f t="shared" si="10"/>
        <v>-3.7977729247273828E-4</v>
      </c>
      <c r="E129">
        <f t="shared" si="11"/>
        <v>0.99961964380349233</v>
      </c>
      <c r="F129">
        <v>-0.5</v>
      </c>
      <c r="G129">
        <f t="shared" si="9"/>
        <v>0.99996192306417131</v>
      </c>
      <c r="H129">
        <f t="shared" si="7"/>
        <v>0.99958123343869332</v>
      </c>
    </row>
    <row r="130" spans="1:8" x14ac:dyDescent="0.25">
      <c r="A130">
        <v>0</v>
      </c>
      <c r="B130" s="3">
        <f t="shared" si="8"/>
        <v>0.99980963706727022</v>
      </c>
      <c r="C130">
        <f>COS(RADIANS(A130))^cosn!$B$15</f>
        <v>1</v>
      </c>
      <c r="D130">
        <f t="shared" si="10"/>
        <v>-1.9036293272978178E-4</v>
      </c>
      <c r="E130">
        <f t="shared" si="11"/>
        <v>0.99980963706727022</v>
      </c>
      <c r="F130">
        <v>0</v>
      </c>
      <c r="G130">
        <f t="shared" si="9"/>
        <v>1</v>
      </c>
      <c r="H130">
        <f t="shared" si="7"/>
        <v>1</v>
      </c>
    </row>
    <row r="131" spans="1:8" x14ac:dyDescent="0.25">
      <c r="A131">
        <v>1</v>
      </c>
      <c r="B131" s="3">
        <f t="shared" ref="B131:B162" si="12">(H131-H132)/(($H$36+1)*(G131-G132))</f>
        <v>0.99809821770203777</v>
      </c>
      <c r="C131">
        <f>COS(RADIANS(A131))^cosn!$B$15</f>
        <v>0.99847799499451051</v>
      </c>
      <c r="D131">
        <f t="shared" si="10"/>
        <v>-3.7977729247273828E-4</v>
      </c>
      <c r="E131">
        <f t="shared" si="11"/>
        <v>0.99961964380349233</v>
      </c>
      <c r="F131">
        <v>0.5</v>
      </c>
      <c r="G131">
        <f t="shared" si="9"/>
        <v>0.99996192306417131</v>
      </c>
      <c r="H131">
        <f t="shared" si="7"/>
        <v>0.99958123343869332</v>
      </c>
    </row>
    <row r="132" spans="1:8" x14ac:dyDescent="0.25">
      <c r="A132">
        <v>2</v>
      </c>
      <c r="B132" s="3">
        <f t="shared" si="12"/>
        <v>0.99354793498707561</v>
      </c>
      <c r="C132">
        <f>COS(RADIANS(A132))^cosn!$B$15</f>
        <v>0.99392494222019945</v>
      </c>
      <c r="D132">
        <f t="shared" si="10"/>
        <v>-3.7700723312383833E-4</v>
      </c>
      <c r="E132">
        <f t="shared" si="11"/>
        <v>0.99962068842715457</v>
      </c>
      <c r="F132">
        <v>1.5</v>
      </c>
      <c r="G132">
        <f t="shared" si="9"/>
        <v>0.99965732497555726</v>
      </c>
      <c r="H132">
        <f t="shared" si="7"/>
        <v>0.99623702653572088</v>
      </c>
    </row>
    <row r="133" spans="1:8" x14ac:dyDescent="0.25">
      <c r="A133">
        <v>3</v>
      </c>
      <c r="B133" s="3">
        <f t="shared" si="12"/>
        <v>0.98600713222241987</v>
      </c>
      <c r="C133">
        <f>COS(RADIANS(A133))^cosn!$B$15</f>
        <v>0.98637955728298077</v>
      </c>
      <c r="D133">
        <f t="shared" si="10"/>
        <v>-3.7242506056089919E-4</v>
      </c>
      <c r="E133">
        <f t="shared" si="11"/>
        <v>0.9996224323002123</v>
      </c>
      <c r="F133">
        <v>2.5</v>
      </c>
      <c r="G133">
        <f t="shared" si="9"/>
        <v>0.9990482215818578</v>
      </c>
      <c r="H133">
        <f t="shared" si="7"/>
        <v>0.98958011892667996</v>
      </c>
    </row>
    <row r="134" spans="1:8" x14ac:dyDescent="0.25">
      <c r="A134">
        <v>4</v>
      </c>
      <c r="B134" s="3">
        <f t="shared" si="12"/>
        <v>0.97553971663673222</v>
      </c>
      <c r="C134">
        <f>COS(RADIANS(A134))^cosn!$B$15</f>
        <v>0.97590579872446892</v>
      </c>
      <c r="D134">
        <f t="shared" si="10"/>
        <v>-3.6608208773669659E-4</v>
      </c>
      <c r="E134">
        <f t="shared" si="11"/>
        <v>0.99962487968796254</v>
      </c>
      <c r="F134">
        <v>3.5</v>
      </c>
      <c r="G134">
        <f t="shared" si="9"/>
        <v>0.99813479842186692</v>
      </c>
      <c r="H134">
        <f t="shared" si="7"/>
        <v>0.97967305967131035</v>
      </c>
    </row>
    <row r="135" spans="1:8" x14ac:dyDescent="0.25">
      <c r="A135">
        <v>5</v>
      </c>
      <c r="B135" s="3">
        <f t="shared" si="12"/>
        <v>0.96223397801791721</v>
      </c>
      <c r="C135">
        <f>COS(RADIANS(A135))^cosn!$B$15</f>
        <v>0.96259202702743918</v>
      </c>
      <c r="D135">
        <f t="shared" si="10"/>
        <v>-3.5804900952196572E-4</v>
      </c>
      <c r="E135">
        <f t="shared" si="11"/>
        <v>0.99962803659341781</v>
      </c>
      <c r="F135">
        <v>4.5</v>
      </c>
      <c r="G135">
        <f t="shared" si="9"/>
        <v>0.99691733373312796</v>
      </c>
      <c r="H135">
        <f t="shared" ref="H135:H166" si="13">G135^($H$36+1)</f>
        <v>0.96660852293916644</v>
      </c>
    </row>
    <row r="136" spans="1:8" x14ac:dyDescent="0.25">
      <c r="A136">
        <v>6</v>
      </c>
      <c r="B136" s="3">
        <f t="shared" si="12"/>
        <v>0.94620143263766643</v>
      </c>
      <c r="C136">
        <f>COS(RADIANS(A136))^cosn!$B$15</f>
        <v>0.94654984742514126</v>
      </c>
      <c r="D136">
        <f t="shared" si="10"/>
        <v>-3.4841478747482668E-4</v>
      </c>
      <c r="E136">
        <f t="shared" si="11"/>
        <v>0.99963191078798164</v>
      </c>
      <c r="F136">
        <v>5.5</v>
      </c>
      <c r="G136">
        <f t="shared" si="9"/>
        <v>0.99539619836717885</v>
      </c>
      <c r="H136">
        <f t="shared" si="13"/>
        <v>0.95050795346207595</v>
      </c>
    </row>
    <row r="137" spans="1:8" x14ac:dyDescent="0.25">
      <c r="A137">
        <v>7</v>
      </c>
      <c r="B137" s="3">
        <f t="shared" si="12"/>
        <v>0.92757537096944531</v>
      </c>
      <c r="C137">
        <f>COS(RADIANS(A137))^cosn!$B$15</f>
        <v>0.92791265622176988</v>
      </c>
      <c r="D137">
        <f t="shared" si="10"/>
        <v>-3.3728525232457063E-4</v>
      </c>
      <c r="E137">
        <f t="shared" si="11"/>
        <v>0.99963651185263713</v>
      </c>
      <c r="F137">
        <v>6.5</v>
      </c>
      <c r="G137">
        <f t="shared" si="9"/>
        <v>0.99357185567658746</v>
      </c>
      <c r="H137">
        <f t="shared" si="13"/>
        <v>0.93151980112001997</v>
      </c>
    </row>
    <row r="138" spans="1:8" x14ac:dyDescent="0.25">
      <c r="A138">
        <v>8</v>
      </c>
      <c r="B138" s="3">
        <f t="shared" si="12"/>
        <v>0.90650913381581522</v>
      </c>
      <c r="C138">
        <f>COS(RADIANS(A138))^cosn!$B$15</f>
        <v>0.90683391526860302</v>
      </c>
      <c r="D138">
        <f t="shared" si="10"/>
        <v>-3.2478145278780346E-4</v>
      </c>
      <c r="E138">
        <f t="shared" si="11"/>
        <v>0.99964185122841198</v>
      </c>
      <c r="F138">
        <v>7.5</v>
      </c>
      <c r="G138">
        <f t="shared" si="9"/>
        <v>0.99144486137381038</v>
      </c>
      <c r="H138">
        <f t="shared" si="13"/>
        <v>0.90981737829608822</v>
      </c>
    </row>
    <row r="139" spans="1:8" x14ac:dyDescent="0.25">
      <c r="A139">
        <v>9</v>
      </c>
      <c r="B139" s="3">
        <f t="shared" si="12"/>
        <v>0.88317414589771115</v>
      </c>
      <c r="C139">
        <f>COS(RADIANS(A139))^cosn!$B$15</f>
        <v>0.88348518367946627</v>
      </c>
      <c r="D139">
        <f t="shared" si="10"/>
        <v>-3.1103778175511909E-4</v>
      </c>
      <c r="E139">
        <f t="shared" si="11"/>
        <v>0.99964794227735687</v>
      </c>
      <c r="F139">
        <v>8.5</v>
      </c>
      <c r="G139">
        <f t="shared" si="9"/>
        <v>0.98901586336191682</v>
      </c>
      <c r="H139">
        <f t="shared" si="13"/>
        <v>0.8855963805742666</v>
      </c>
    </row>
    <row r="140" spans="1:8" x14ac:dyDescent="0.25">
      <c r="A140">
        <v>10</v>
      </c>
      <c r="B140" s="3">
        <f t="shared" si="12"/>
        <v>0.85775773980724535</v>
      </c>
      <c r="C140">
        <f>COS(RADIANS(A140))^cosn!$B$15</f>
        <v>0.85805393972328181</v>
      </c>
      <c r="D140">
        <f t="shared" si="10"/>
        <v>-2.9619991603646589E-4</v>
      </c>
      <c r="E140">
        <f t="shared" si="11"/>
        <v>0.99965480035423881</v>
      </c>
      <c r="F140">
        <v>9.5</v>
      </c>
      <c r="G140">
        <f t="shared" si="9"/>
        <v>0.98628560153723144</v>
      </c>
      <c r="H140">
        <f t="shared" si="13"/>
        <v>0.85907211736823652</v>
      </c>
    </row>
    <row r="141" spans="1:8" x14ac:dyDescent="0.25">
      <c r="A141">
        <v>11</v>
      </c>
      <c r="B141" s="3">
        <f t="shared" si="12"/>
        <v>0.83046080641834685</v>
      </c>
      <c r="C141">
        <f>COS(RADIANS(A141))^cosn!$B$15</f>
        <v>0.83074122902690206</v>
      </c>
      <c r="D141">
        <f t="shared" si="10"/>
        <v>-2.8042260855520862E-4</v>
      </c>
      <c r="E141">
        <f t="shared" si="11"/>
        <v>0.99966244288984707</v>
      </c>
      <c r="F141">
        <v>10.5</v>
      </c>
      <c r="G141">
        <f t="shared" si="9"/>
        <v>0.98325490756395462</v>
      </c>
      <c r="H141">
        <f t="shared" si="13"/>
        <v>0.83047650403001749</v>
      </c>
    </row>
    <row r="142" spans="1:8" x14ac:dyDescent="0.25">
      <c r="A142">
        <v>12</v>
      </c>
      <c r="B142" s="3">
        <f t="shared" si="12"/>
        <v>0.8014953103249346</v>
      </c>
      <c r="C142">
        <f>COS(RADIANS(A142))^cosn!$B$15</f>
        <v>0.80175917769962035</v>
      </c>
      <c r="D142">
        <f t="shared" si="10"/>
        <v>-2.6386737468575561E-4</v>
      </c>
      <c r="E142">
        <f t="shared" si="11"/>
        <v>0.99967088948648786</v>
      </c>
      <c r="F142">
        <v>11.5</v>
      </c>
      <c r="G142">
        <f t="shared" si="9"/>
        <v>0.97992470462082959</v>
      </c>
      <c r="H142">
        <f t="shared" si="13"/>
        <v>0.80005487079148951</v>
      </c>
    </row>
    <row r="143" spans="1:8" x14ac:dyDescent="0.25">
      <c r="A143">
        <v>13</v>
      </c>
      <c r="B143" s="3">
        <f t="shared" si="12"/>
        <v>0.77108171059343045</v>
      </c>
      <c r="C143">
        <f>COS(RADIANS(A143))^cosn!$B$15</f>
        <v>0.77132841070902347</v>
      </c>
      <c r="D143">
        <f t="shared" si="10"/>
        <v>-2.4670011559302374E-4</v>
      </c>
      <c r="E143">
        <f t="shared" si="11"/>
        <v>0.99968016202674781</v>
      </c>
      <c r="F143">
        <v>12.5</v>
      </c>
      <c r="G143">
        <f t="shared" si="9"/>
        <v>0.97629600711993336</v>
      </c>
      <c r="H143">
        <f t="shared" si="13"/>
        <v>0.76806264646637201</v>
      </c>
    </row>
    <row r="144" spans="1:8" x14ac:dyDescent="0.25">
      <c r="A144">
        <v>14</v>
      </c>
      <c r="B144" s="3">
        <f t="shared" si="12"/>
        <v>0.73944632804850274</v>
      </c>
      <c r="C144">
        <f>COS(RADIANS(A144))^cosn!$B$15</f>
        <v>0.73967541677076287</v>
      </c>
      <c r="D144">
        <f t="shared" si="10"/>
        <v>-2.29088722260129E-4</v>
      </c>
      <c r="E144">
        <f t="shared" si="11"/>
        <v>0.99969028479645805</v>
      </c>
      <c r="F144">
        <v>13.5</v>
      </c>
      <c r="G144">
        <f t="shared" si="9"/>
        <v>0.97236992039767656</v>
      </c>
      <c r="H144">
        <f t="shared" si="13"/>
        <v>0.73476197614327676</v>
      </c>
    </row>
    <row r="145" spans="1:8" x14ac:dyDescent="0.25">
      <c r="A145">
        <v>15</v>
      </c>
      <c r="B145" s="3">
        <f t="shared" si="12"/>
        <v>0.70681870045083983</v>
      </c>
      <c r="C145">
        <f>COS(RADIANS(A145))^cosn!$B$15</f>
        <v>0.70702990115419506</v>
      </c>
      <c r="D145">
        <f t="shared" si="10"/>
        <v>-2.1120070335522989E-4</v>
      </c>
      <c r="E145">
        <f t="shared" si="11"/>
        <v>0.99970128462316732</v>
      </c>
      <c r="F145">
        <v>14.5</v>
      </c>
      <c r="G145">
        <f t="shared" si="9"/>
        <v>0.96814764037810774</v>
      </c>
      <c r="H145">
        <f t="shared" si="13"/>
        <v>0.70041833212218685</v>
      </c>
    </row>
    <row r="146" spans="1:8" x14ac:dyDescent="0.25">
      <c r="A146">
        <v>16</v>
      </c>
      <c r="B146" s="3">
        <f t="shared" si="12"/>
        <v>0.67342896628208304</v>
      </c>
      <c r="C146">
        <f>COS(RADIANS(A146))^cosn!$B$15</f>
        <v>0.67362216716103895</v>
      </c>
      <c r="D146">
        <f t="shared" si="10"/>
        <v>-1.9320087895591254E-4</v>
      </c>
      <c r="E146">
        <f t="shared" si="11"/>
        <v>0.99971319103144995</v>
      </c>
      <c r="F146">
        <v>15.5</v>
      </c>
      <c r="G146">
        <f t="shared" si="9"/>
        <v>0.96363045320862295</v>
      </c>
      <c r="H146">
        <f t="shared" si="13"/>
        <v>0.66529717610907391</v>
      </c>
    </row>
    <row r="147" spans="1:8" x14ac:dyDescent="0.25">
      <c r="A147">
        <v>17</v>
      </c>
      <c r="B147" s="3">
        <f t="shared" si="12"/>
        <v>0.63950531645141784</v>
      </c>
      <c r="C147">
        <f>COS(RADIANS(A147))^cosn!$B$15</f>
        <v>0.6396805656313872</v>
      </c>
      <c r="D147">
        <f t="shared" si="10"/>
        <v>-1.7524917996936118E-4</v>
      </c>
      <c r="E147">
        <f t="shared" si="11"/>
        <v>0.99972603641663493</v>
      </c>
      <c r="F147">
        <v>16.5</v>
      </c>
      <c r="G147">
        <f t="shared" si="9"/>
        <v>0.95881973486819305</v>
      </c>
      <c r="H147">
        <f t="shared" si="13"/>
        <v>0.6296607282393043</v>
      </c>
    </row>
    <row r="148" spans="1:8" x14ac:dyDescent="0.25">
      <c r="A148">
        <v>18</v>
      </c>
      <c r="B148" s="3">
        <f t="shared" si="12"/>
        <v>0.60527155112296138</v>
      </c>
      <c r="C148">
        <f>COS(RADIANS(A148))^cosn!$B$15</f>
        <v>0.60542904971310618</v>
      </c>
      <c r="D148">
        <f t="shared" si="10"/>
        <v>-1.5749859014480005E-4</v>
      </c>
      <c r="E148">
        <f t="shared" si="11"/>
        <v>0.99973985623877903</v>
      </c>
      <c r="F148">
        <v>17.5</v>
      </c>
      <c r="G148">
        <f t="shared" si="9"/>
        <v>0.95371695074822693</v>
      </c>
      <c r="H148">
        <f t="shared" si="13"/>
        <v>0.59376489493166007</v>
      </c>
    </row>
    <row r="149" spans="1:8" x14ac:dyDescent="0.25">
      <c r="A149">
        <v>19</v>
      </c>
      <c r="B149" s="3">
        <f t="shared" si="12"/>
        <v>0.57094477609028615</v>
      </c>
      <c r="C149">
        <f>COS(RADIANS(A149))^cosn!$B$15</f>
        <v>0.57108486935421732</v>
      </c>
      <c r="D149">
        <f t="shared" si="10"/>
        <v>-1.400932639311625E-4</v>
      </c>
      <c r="E149">
        <f t="shared" si="11"/>
        <v>0.99975468923893995</v>
      </c>
      <c r="F149">
        <v>18.5</v>
      </c>
      <c r="G149">
        <f t="shared" si="9"/>
        <v>0.94832365520619932</v>
      </c>
      <c r="H149">
        <f t="shared" si="13"/>
        <v>0.55785640298939643</v>
      </c>
    </row>
    <row r="150" spans="1:8" x14ac:dyDescent="0.25">
      <c r="A150">
        <v>20</v>
      </c>
      <c r="B150" s="3">
        <f t="shared" si="12"/>
        <v>0.53673326976485547</v>
      </c>
      <c r="C150">
        <f>COS(RADIANS(A150))^cosn!$B$15</f>
        <v>0.53685643661400806</v>
      </c>
      <c r="D150">
        <f t="shared" si="10"/>
        <v>-1.2316684915258946E-4</v>
      </c>
      <c r="E150">
        <f t="shared" si="11"/>
        <v>0.99977057768007882</v>
      </c>
      <c r="F150">
        <v>19.5</v>
      </c>
      <c r="G150">
        <f t="shared" si="9"/>
        <v>0.94264149109217843</v>
      </c>
      <c r="H150">
        <f t="shared" si="13"/>
        <v>0.52217018189372932</v>
      </c>
    </row>
    <row r="151" spans="1:8" x14ac:dyDescent="0.25">
      <c r="A151">
        <v>21</v>
      </c>
      <c r="B151" s="3">
        <f t="shared" si="12"/>
        <v>0.50283454798109972</v>
      </c>
      <c r="C151">
        <f>COS(RADIANS(A151))^cosn!$B$15</f>
        <v>0.50294138901970198</v>
      </c>
      <c r="D151">
        <f t="shared" si="10"/>
        <v>-1.0684103860225669E-4</v>
      </c>
      <c r="E151">
        <f t="shared" si="11"/>
        <v>0.99978756761536269</v>
      </c>
      <c r="F151">
        <v>20.5</v>
      </c>
      <c r="G151">
        <f t="shared" si="9"/>
        <v>0.93667218924839757</v>
      </c>
      <c r="H151">
        <f t="shared" si="13"/>
        <v>0.48692703002864463</v>
      </c>
    </row>
    <row r="152" spans="1:8" x14ac:dyDescent="0.25">
      <c r="A152">
        <v>22</v>
      </c>
      <c r="B152" s="3">
        <f t="shared" si="12"/>
        <v>0.46943364954352212</v>
      </c>
      <c r="C152">
        <f>COS(RADIANS(A152))^cosn!$B$15</f>
        <v>0.46952487391318581</v>
      </c>
      <c r="D152">
        <f t="shared" si="10"/>
        <v>-9.1224369663689409E-5</v>
      </c>
      <c r="E152">
        <f t="shared" si="11"/>
        <v>0.99980570918660094</v>
      </c>
      <c r="F152">
        <v>21.5</v>
      </c>
      <c r="G152">
        <f t="shared" si="9"/>
        <v>0.93041756798202457</v>
      </c>
      <c r="H152">
        <f t="shared" si="13"/>
        <v>0.4523315937986786</v>
      </c>
    </row>
    <row r="153" spans="1:8" x14ac:dyDescent="0.25">
      <c r="A153">
        <v>23</v>
      </c>
      <c r="B153" s="3">
        <f t="shared" si="12"/>
        <v>0.43670166085024981</v>
      </c>
      <c r="C153">
        <f>COS(RADIANS(A153))^cosn!$B$15</f>
        <v>0.43677807213539432</v>
      </c>
      <c r="D153">
        <f t="shared" si="10"/>
        <v>-7.641128514451756E-5</v>
      </c>
      <c r="E153">
        <f t="shared" si="11"/>
        <v>0.99982505695679513</v>
      </c>
      <c r="F153">
        <v>22.5</v>
      </c>
      <c r="G153">
        <f t="shared" si="9"/>
        <v>0.92387953251128674</v>
      </c>
      <c r="H153">
        <f t="shared" si="13"/>
        <v>0.41857068142807052</v>
      </c>
    </row>
    <row r="154" spans="1:8" x14ac:dyDescent="0.25">
      <c r="A154">
        <v>24</v>
      </c>
      <c r="B154" s="3">
        <f t="shared" si="12"/>
        <v>0.40479449312453519</v>
      </c>
      <c r="C154">
        <f>COS(RADIANS(A154))^cosn!$B$15</f>
        <v>0.40485697458795122</v>
      </c>
      <c r="D154">
        <f t="shared" si="10"/>
        <v>-6.2481463416030891E-5</v>
      </c>
      <c r="E154">
        <f t="shared" si="11"/>
        <v>0.99984567028027704</v>
      </c>
      <c r="F154">
        <v>23.5</v>
      </c>
      <c r="G154">
        <f t="shared" si="9"/>
        <v>0.91706007438512405</v>
      </c>
      <c r="H154">
        <f t="shared" si="13"/>
        <v>0.38581192584033674</v>
      </c>
    </row>
    <row r="155" spans="1:8" x14ac:dyDescent="0.25">
      <c r="A155">
        <v>25</v>
      </c>
      <c r="B155" s="3">
        <f t="shared" si="12"/>
        <v>0.37385192087823771</v>
      </c>
      <c r="C155">
        <f>COS(RADIANS(A155))^cosn!$B$15</f>
        <v>0.37390142029815832</v>
      </c>
      <c r="D155">
        <f t="shared" si="10"/>
        <v>-4.9499419920606691E-5</v>
      </c>
      <c r="E155">
        <f t="shared" si="11"/>
        <v>0.99986761371518429</v>
      </c>
      <c r="F155">
        <v>24.5</v>
      </c>
      <c r="G155">
        <f t="shared" si="9"/>
        <v>0.90996127087654322</v>
      </c>
      <c r="H155">
        <f t="shared" si="13"/>
        <v>0.3542028035918236</v>
      </c>
    </row>
    <row r="156" spans="1:8" x14ac:dyDescent="0.25">
      <c r="A156">
        <v>26</v>
      </c>
      <c r="B156" s="3">
        <f t="shared" si="12"/>
        <v>0.34399688532303491</v>
      </c>
      <c r="C156">
        <f>COS(RADIANS(A156))^cosn!$B$15</f>
        <v>0.34403439969971661</v>
      </c>
      <c r="D156">
        <f t="shared" si="10"/>
        <v>-3.75143766817021E-5</v>
      </c>
      <c r="E156">
        <f t="shared" si="11"/>
        <v>0.99989095748357015</v>
      </c>
      <c r="F156">
        <v>25.5</v>
      </c>
      <c r="G156">
        <f t="shared" si="9"/>
        <v>0.90258528434986063</v>
      </c>
      <c r="H156">
        <f t="shared" si="13"/>
        <v>0.32387000954672845</v>
      </c>
    </row>
    <row r="157" spans="1:8" x14ac:dyDescent="0.25">
      <c r="A157">
        <v>27</v>
      </c>
      <c r="B157" s="3">
        <f t="shared" si="12"/>
        <v>0.31533506163875358</v>
      </c>
      <c r="C157">
        <f>COS(RADIANS(A157))^cosn!$B$15</f>
        <v>0.31536162203006723</v>
      </c>
      <c r="D157">
        <f t="shared" si="10"/>
        <v>-2.656039131365695E-5</v>
      </c>
      <c r="E157">
        <f t="shared" si="11"/>
        <v>0.99991577798483311</v>
      </c>
      <c r="F157">
        <v>26.5</v>
      </c>
      <c r="G157">
        <f t="shared" si="9"/>
        <v>0.89493436160202511</v>
      </c>
      <c r="H157">
        <f t="shared" si="13"/>
        <v>0.29491918000060013</v>
      </c>
    </row>
    <row r="158" spans="1:8" x14ac:dyDescent="0.25">
      <c r="A158">
        <v>28</v>
      </c>
      <c r="B158" s="3">
        <f t="shared" si="12"/>
        <v>0.2879546844012843</v>
      </c>
      <c r="C158">
        <f>COS(RADIANS(A158))^cosn!$B$15</f>
        <v>0.28797134113321604</v>
      </c>
      <c r="D158">
        <f t="shared" si="10"/>
        <v>-1.665673193174122E-5</v>
      </c>
      <c r="E158">
        <f t="shared" si="11"/>
        <v>0.99994215836941902</v>
      </c>
      <c r="F158">
        <v>27.5</v>
      </c>
      <c r="G158">
        <f t="shared" si="9"/>
        <v>0.88701083317822171</v>
      </c>
      <c r="H158">
        <f t="shared" si="13"/>
        <v>0.26743495043751908</v>
      </c>
    </row>
    <row r="159" spans="1:8" x14ac:dyDescent="0.25">
      <c r="A159">
        <v>29</v>
      </c>
      <c r="B159" s="3">
        <f t="shared" si="12"/>
        <v>0.26192662115439413</v>
      </c>
      <c r="C159">
        <f>COS(RADIANS(A159))^cosn!$B$15</f>
        <v>0.26193442963433677</v>
      </c>
      <c r="D159">
        <f t="shared" si="10"/>
        <v>-7.8084799426392237E-6</v>
      </c>
      <c r="E159">
        <f t="shared" si="11"/>
        <v>0.99997018918072911</v>
      </c>
      <c r="F159">
        <v>28.5</v>
      </c>
      <c r="G159">
        <f t="shared" si="9"/>
        <v>0.87881711266196538</v>
      </c>
      <c r="H159">
        <f t="shared" si="13"/>
        <v>0.24148132817887896</v>
      </c>
    </row>
    <row r="160" spans="1:8" x14ac:dyDescent="0.25">
      <c r="A160">
        <v>30</v>
      </c>
      <c r="B160" s="3">
        <f t="shared" si="12"/>
        <v>0.23730468016114523</v>
      </c>
      <c r="C160">
        <f>COS(RADIANS(A160))^cosn!$B$15</f>
        <v>0.23730468750000019</v>
      </c>
      <c r="D160">
        <f t="shared" si="10"/>
        <v>-7.3388549681752124E-9</v>
      </c>
      <c r="E160">
        <f t="shared" si="11"/>
        <v>0.99999996907412558</v>
      </c>
      <c r="F160">
        <v>29.5</v>
      </c>
      <c r="G160">
        <f t="shared" si="9"/>
        <v>0.8703556959398997</v>
      </c>
      <c r="H160">
        <f t="shared" si="13"/>
        <v>0.21710235496478947</v>
      </c>
    </row>
    <row r="161" spans="1:8" x14ac:dyDescent="0.25">
      <c r="A161">
        <v>31</v>
      </c>
      <c r="B161" s="3">
        <f t="shared" si="12"/>
        <v>0.21412613486147483</v>
      </c>
      <c r="C161">
        <f>COS(RADIANS(A161))^cosn!$B$15</f>
        <v>0.21411936748535668</v>
      </c>
      <c r="D161">
        <f t="shared" si="10"/>
        <v>6.767376118155255E-6</v>
      </c>
      <c r="E161">
        <f t="shared" si="11"/>
        <v>1.000031605623525</v>
      </c>
      <c r="F161">
        <v>30.5</v>
      </c>
      <c r="G161">
        <f t="shared" si="9"/>
        <v>0.86162916044152582</v>
      </c>
      <c r="H161">
        <f t="shared" si="13"/>
        <v>0.19432303009586804</v>
      </c>
    </row>
    <row r="162" spans="1:8" x14ac:dyDescent="0.25">
      <c r="A162">
        <v>32</v>
      </c>
      <c r="B162" s="3">
        <f t="shared" si="12"/>
        <v>0.1924124445500621</v>
      </c>
      <c r="C162">
        <f>COS(RADIANS(A162))^cosn!$B$15</f>
        <v>0.19239989695454748</v>
      </c>
      <c r="D162">
        <f t="shared" si="10"/>
        <v>1.2547595514611487E-5</v>
      </c>
      <c r="E162">
        <f t="shared" si="11"/>
        <v>1.0000652162278318</v>
      </c>
      <c r="F162">
        <v>31.5</v>
      </c>
      <c r="G162">
        <f t="shared" si="9"/>
        <v>0.85264016435409218</v>
      </c>
      <c r="H162">
        <f t="shared" si="13"/>
        <v>0.1731504612225101</v>
      </c>
    </row>
    <row r="163" spans="1:8" x14ac:dyDescent="0.25">
      <c r="A163">
        <v>33</v>
      </c>
      <c r="B163" s="3">
        <f t="shared" ref="B163:B194" si="14">(H163-H164)/(($H$36+1)*(G163-G164))</f>
        <v>0.17217014831703287</v>
      </c>
      <c r="C163">
        <f>COS(RADIANS(A163))^cosn!$B$15</f>
        <v>0.17215277308726781</v>
      </c>
      <c r="D163">
        <f t="shared" si="10"/>
        <v>1.7375229765054234E-5</v>
      </c>
      <c r="E163">
        <f t="shared" si="11"/>
        <v>1.0001009291308729</v>
      </c>
      <c r="F163">
        <v>32.5</v>
      </c>
      <c r="G163">
        <f t="shared" si="9"/>
        <v>0.84339144581288572</v>
      </c>
      <c r="H163">
        <f t="shared" si="13"/>
        <v>0.15357520724435089</v>
      </c>
    </row>
    <row r="164" spans="1:8" x14ac:dyDescent="0.25">
      <c r="A164">
        <v>34</v>
      </c>
      <c r="B164" s="3">
        <f t="shared" si="14"/>
        <v>0.15339190739418668</v>
      </c>
      <c r="C164">
        <f>COS(RADIANS(A164))^cosn!$B$15</f>
        <v>0.15337060658319762</v>
      </c>
      <c r="D164">
        <f t="shared" si="10"/>
        <v>2.1300810989055563E-5</v>
      </c>
      <c r="E164">
        <f t="shared" si="11"/>
        <v>1.0001388845715851</v>
      </c>
      <c r="F164">
        <v>33.5</v>
      </c>
      <c r="G164">
        <f t="shared" si="9"/>
        <v>0.83388582206716821</v>
      </c>
      <c r="H164">
        <f t="shared" si="13"/>
        <v>0.13557277609274387</v>
      </c>
    </row>
    <row r="165" spans="1:8" x14ac:dyDescent="0.25">
      <c r="A165">
        <v>35</v>
      </c>
      <c r="B165" s="3">
        <f t="shared" si="14"/>
        <v>0.13605766973673436</v>
      </c>
      <c r="C165">
        <f>COS(RADIANS(A165))^cosn!$B$15</f>
        <v>0.13603328766307582</v>
      </c>
      <c r="D165">
        <f t="shared" si="10"/>
        <v>2.4382073658540948E-5</v>
      </c>
      <c r="E165">
        <f t="shared" si="11"/>
        <v>1.0001792360831485</v>
      </c>
      <c r="F165">
        <v>34.5</v>
      </c>
      <c r="G165">
        <f t="shared" si="9"/>
        <v>0.8241261886220157</v>
      </c>
      <c r="H165">
        <f t="shared" si="13"/>
        <v>0.11910523940692341</v>
      </c>
    </row>
    <row r="166" spans="1:8" x14ac:dyDescent="0.25">
      <c r="A166">
        <v>36</v>
      </c>
      <c r="B166" s="3">
        <f t="shared" si="14"/>
        <v>0.12013592994775467</v>
      </c>
      <c r="C166">
        <f>COS(RADIANS(A166))^cosn!$B$15</f>
        <v>0.1201092474426213</v>
      </c>
      <c r="D166">
        <f t="shared" si="10"/>
        <v>2.6682505133365786E-5</v>
      </c>
      <c r="E166">
        <f t="shared" si="11"/>
        <v>1.0002221519633292</v>
      </c>
      <c r="F166">
        <v>35.5</v>
      </c>
      <c r="G166">
        <f t="shared" si="9"/>
        <v>0.81411551835631923</v>
      </c>
      <c r="H166">
        <f t="shared" si="13"/>
        <v>0.10412292624953517</v>
      </c>
    </row>
    <row r="167" spans="1:8" x14ac:dyDescent="0.25">
      <c r="A167">
        <v>37</v>
      </c>
      <c r="B167" s="3">
        <f t="shared" si="14"/>
        <v>0.10558505750784652</v>
      </c>
      <c r="C167">
        <f>COS(RADIANS(A167))^cosn!$B$15</f>
        <v>0.10555678761175576</v>
      </c>
      <c r="D167">
        <f t="shared" si="10"/>
        <v>2.8269896090768465E-5</v>
      </c>
      <c r="E167">
        <f t="shared" si="11"/>
        <v>1.0002678169422392</v>
      </c>
      <c r="F167">
        <v>36.5</v>
      </c>
      <c r="G167">
        <f t="shared" si="9"/>
        <v>0.80385686061721728</v>
      </c>
      <c r="H167">
        <f t="shared" ref="H167:H198" si="15">G167^($H$36+1)</f>
        <v>9.0566158987004999E-2</v>
      </c>
    </row>
    <row r="168" spans="1:8" x14ac:dyDescent="0.25">
      <c r="A168">
        <v>38</v>
      </c>
      <c r="B168" s="3">
        <f t="shared" si="14"/>
        <v>9.2354666681308872E-2</v>
      </c>
      <c r="C168">
        <f>COS(RADIANS(A168))^cosn!$B$15</f>
        <v>9.232545176211665E-2</v>
      </c>
      <c r="D168">
        <f t="shared" si="10"/>
        <v>2.9214919192221966E-5</v>
      </c>
      <c r="E168">
        <f t="shared" si="11"/>
        <v>1.0003164340778694</v>
      </c>
      <c r="F168">
        <v>37.5</v>
      </c>
      <c r="G168">
        <f t="shared" si="9"/>
        <v>0.79335334029123517</v>
      </c>
      <c r="H168">
        <f t="shared" si="15"/>
        <v>7.8366996212814774E-2</v>
      </c>
    </row>
    <row r="169" spans="1:8" x14ac:dyDescent="0.25">
      <c r="A169">
        <v>39</v>
      </c>
      <c r="B169" s="3">
        <f t="shared" si="14"/>
        <v>8.038700239663045E-2</v>
      </c>
      <c r="C169">
        <f>COS(RADIANS(A169))^cosn!$B$15</f>
        <v>8.0357412634431816E-2</v>
      </c>
      <c r="D169">
        <f t="shared" ref="D169:D220" si="16">+B169-C169</f>
        <v>2.9589762198634073E-5</v>
      </c>
      <c r="E169">
        <f t="shared" ref="E169:E221" si="17">+B169/C169</f>
        <v>1.0003682269155834</v>
      </c>
      <c r="F169">
        <v>38.5</v>
      </c>
      <c r="G169">
        <f t="shared" ref="G169:G221" si="18">COS(RADIANS(F169))</f>
        <v>0.78260815685241392</v>
      </c>
      <c r="H169">
        <f t="shared" si="15"/>
        <v>6.745095002867435E-2</v>
      </c>
    </row>
    <row r="170" spans="1:8" x14ac:dyDescent="0.25">
      <c r="A170">
        <v>40</v>
      </c>
      <c r="B170" s="3">
        <f t="shared" si="14"/>
        <v>6.9618317796172766E-2</v>
      </c>
      <c r="C170">
        <f>COS(RADIANS(A170))^cosn!$B$15</f>
        <v>6.9588850957138904E-2</v>
      </c>
      <c r="D170">
        <f t="shared" si="16"/>
        <v>2.9466839033862047E-5</v>
      </c>
      <c r="E170">
        <f t="shared" si="17"/>
        <v>1.0004234419541143</v>
      </c>
      <c r="F170">
        <v>39.5</v>
      </c>
      <c r="G170">
        <f t="shared" si="18"/>
        <v>0.77162458338772</v>
      </c>
      <c r="H170">
        <f t="shared" si="15"/>
        <v>5.7738648017945267E-2</v>
      </c>
    </row>
    <row r="171" spans="1:8" x14ac:dyDescent="0.25">
      <c r="A171">
        <v>41</v>
      </c>
      <c r="B171" s="3">
        <f t="shared" si="14"/>
        <v>5.9980220962226938E-2</v>
      </c>
      <c r="C171">
        <f>COS(RADIANS(A171))^cosn!$B$15</f>
        <v>5.9951303362998566E-2</v>
      </c>
      <c r="D171">
        <f t="shared" si="16"/>
        <v>2.8917599228371615E-5</v>
      </c>
      <c r="E171">
        <f t="shared" si="17"/>
        <v>1.0004823514687124</v>
      </c>
      <c r="F171">
        <v>40.5</v>
      </c>
      <c r="G171">
        <f t="shared" si="18"/>
        <v>0.76040596560003093</v>
      </c>
      <c r="H171">
        <f t="shared" si="15"/>
        <v>4.9147413735796792E-2</v>
      </c>
    </row>
    <row r="172" spans="1:8" x14ac:dyDescent="0.25">
      <c r="A172">
        <v>42</v>
      </c>
      <c r="B172" s="3">
        <f t="shared" si="14"/>
        <v>5.1400970491234869E-2</v>
      </c>
      <c r="C172">
        <f>COS(RADIANS(A172))^cosn!$B$15</f>
        <v>5.1372959038484239E-2</v>
      </c>
      <c r="D172">
        <f t="shared" si="16"/>
        <v>2.801145275063005E-5</v>
      </c>
      <c r="E172">
        <f t="shared" si="17"/>
        <v>1.0005452567513125</v>
      </c>
      <c r="F172">
        <v>41.5</v>
      </c>
      <c r="G172">
        <f t="shared" si="18"/>
        <v>0.74895572078900219</v>
      </c>
      <c r="H172">
        <f t="shared" si="15"/>
        <v>4.1592743383588732E-2</v>
      </c>
    </row>
    <row r="173" spans="1:8" x14ac:dyDescent="0.25">
      <c r="A173">
        <v>43</v>
      </c>
      <c r="B173" s="3">
        <f t="shared" si="14"/>
        <v>4.3806702036920241E-2</v>
      </c>
      <c r="C173">
        <f>COS(RADIANS(A173))^cosn!$B$15</f>
        <v>4.3779887213256943E-2</v>
      </c>
      <c r="D173">
        <f t="shared" si="16"/>
        <v>2.6814823663297294E-5</v>
      </c>
      <c r="E173">
        <f t="shared" si="17"/>
        <v>1.0006124918397501</v>
      </c>
      <c r="F173">
        <v>42.5</v>
      </c>
      <c r="G173">
        <f t="shared" si="18"/>
        <v>0.73727733681012397</v>
      </c>
      <c r="H173">
        <f t="shared" si="15"/>
        <v>3.4989660410468811E-2</v>
      </c>
    </row>
    <row r="174" spans="1:8" x14ac:dyDescent="0.25">
      <c r="A174">
        <v>44</v>
      </c>
      <c r="B174" s="3">
        <f t="shared" si="14"/>
        <v>3.7122570604751527E-2</v>
      </c>
      <c r="C174">
        <f>COS(RADIANS(A174))^cosn!$B$15</f>
        <v>3.7097180262469796E-2</v>
      </c>
      <c r="D174">
        <f t="shared" si="16"/>
        <v>2.5390342281730871E-5</v>
      </c>
      <c r="E174">
        <f t="shared" si="17"/>
        <v>1.0006844278217937</v>
      </c>
      <c r="F174">
        <v>43.5</v>
      </c>
      <c r="G174">
        <f t="shared" si="18"/>
        <v>0.72537437101228763</v>
      </c>
      <c r="H174">
        <f t="shared" si="15"/>
        <v>2.925393397379265E-2</v>
      </c>
    </row>
    <row r="175" spans="1:8" x14ac:dyDescent="0.25">
      <c r="A175">
        <v>45</v>
      </c>
      <c r="B175" s="3">
        <f t="shared" si="14"/>
        <v>3.1273796181795134E-2</v>
      </c>
      <c r="C175">
        <f>COS(RADIANS(A175))^cosn!$B$15</f>
        <v>3.1250000000000035E-2</v>
      </c>
      <c r="D175">
        <f t="shared" si="16"/>
        <v>2.3796181795099347E-5</v>
      </c>
      <c r="E175">
        <f t="shared" si="17"/>
        <v>1.0007614778174432</v>
      </c>
      <c r="F175">
        <v>44.5</v>
      </c>
      <c r="G175">
        <f t="shared" si="18"/>
        <v>0.71325044915418156</v>
      </c>
      <c r="H175">
        <f t="shared" si="15"/>
        <v>2.4303151376768289E-2</v>
      </c>
    </row>
    <row r="176" spans="1:8" x14ac:dyDescent="0.25">
      <c r="A176">
        <v>46</v>
      </c>
      <c r="B176" s="3">
        <f t="shared" si="14"/>
        <v>2.6186603155097365E-2</v>
      </c>
      <c r="C176">
        <f>COS(RADIANS(A176))^cosn!$B$15</f>
        <v>2.6164517613455198E-2</v>
      </c>
      <c r="D176">
        <f t="shared" si="16"/>
        <v>2.2085541642166695E-5</v>
      </c>
      <c r="E176">
        <f t="shared" si="17"/>
        <v>1.0008441027642263</v>
      </c>
      <c r="F176">
        <v>45.5</v>
      </c>
      <c r="G176">
        <f t="shared" si="18"/>
        <v>0.7009092642998509</v>
      </c>
      <c r="H176">
        <f t="shared" si="15"/>
        <v>2.005763867923015E-2</v>
      </c>
    </row>
    <row r="177" spans="1:8" x14ac:dyDescent="0.25">
      <c r="A177">
        <v>47</v>
      </c>
      <c r="B177" s="3">
        <f t="shared" si="14"/>
        <v>2.1789046838166674E-2</v>
      </c>
      <c r="C177">
        <f>COS(RADIANS(A177))^cosn!$B$15</f>
        <v>2.1768740561722521E-2</v>
      </c>
      <c r="D177">
        <f t="shared" si="16"/>
        <v>2.0306276444153476E-5</v>
      </c>
      <c r="E177">
        <f t="shared" si="17"/>
        <v>1.0009328181566857</v>
      </c>
      <c r="F177">
        <v>46.5</v>
      </c>
      <c r="G177">
        <f t="shared" si="18"/>
        <v>0.68835457569375402</v>
      </c>
      <c r="H177">
        <f t="shared" si="15"/>
        <v>1.6441227548329655E-2</v>
      </c>
    </row>
    <row r="178" spans="1:8" x14ac:dyDescent="0.25">
      <c r="A178">
        <v>48</v>
      </c>
      <c r="B178" s="3">
        <f t="shared" si="14"/>
        <v>1.8011723222763745E-2</v>
      </c>
      <c r="C178">
        <f>COS(RADIANS(A178))^cosn!$B$15</f>
        <v>1.7993222556708478E-2</v>
      </c>
      <c r="D178">
        <f t="shared" si="16"/>
        <v>1.8500666055267651E-5</v>
      </c>
      <c r="E178">
        <f t="shared" si="17"/>
        <v>1.0010282019241945</v>
      </c>
      <c r="F178">
        <v>47.5</v>
      </c>
      <c r="G178">
        <f t="shared" si="18"/>
        <v>0.67559020761566024</v>
      </c>
      <c r="H178">
        <f t="shared" si="15"/>
        <v>1.3381869995284621E-2</v>
      </c>
    </row>
    <row r="179" spans="1:8" x14ac:dyDescent="0.25">
      <c r="A179">
        <v>49</v>
      </c>
      <c r="B179" s="3">
        <f t="shared" si="14"/>
        <v>1.4788360741381418E-2</v>
      </c>
      <c r="C179">
        <f>COS(RADIANS(A179))^cosn!$B$15</f>
        <v>1.4771655422024842E-2</v>
      </c>
      <c r="D179">
        <f t="shared" si="16"/>
        <v>1.6705319356576445E-5</v>
      </c>
      <c r="E179">
        <f t="shared" si="17"/>
        <v>1.0011309036718843</v>
      </c>
      <c r="F179">
        <v>48.5</v>
      </c>
      <c r="G179">
        <f t="shared" si="18"/>
        <v>0.6626200482157375</v>
      </c>
      <c r="H179">
        <f t="shared" si="15"/>
        <v>1.0812105861352726E-2</v>
      </c>
    </row>
    <row r="180" spans="1:8" x14ac:dyDescent="0.25">
      <c r="A180">
        <v>50</v>
      </c>
      <c r="B180" s="3">
        <f t="shared" si="14"/>
        <v>1.2056295310677709E-2</v>
      </c>
      <c r="C180">
        <f>COS(RADIANS(A180))^cosn!$B$15</f>
        <v>1.2041344108801611E-2</v>
      </c>
      <c r="D180">
        <f t="shared" si="16"/>
        <v>1.495120187609833E-5</v>
      </c>
      <c r="E180">
        <f t="shared" si="17"/>
        <v>1.0012416555611237</v>
      </c>
      <c r="F180">
        <v>49.5</v>
      </c>
      <c r="G180">
        <f t="shared" si="18"/>
        <v>0.64944804833018366</v>
      </c>
      <c r="H180">
        <f t="shared" si="15"/>
        <v>8.6693907154296711E-3</v>
      </c>
    </row>
    <row r="181" spans="1:8" x14ac:dyDescent="0.25">
      <c r="A181">
        <v>51</v>
      </c>
      <c r="B181" s="3">
        <f t="shared" si="14"/>
        <v>9.7568321816698424E-3</v>
      </c>
      <c r="C181">
        <f>COS(RADIANS(A181))^cosn!$B$15</f>
        <v>9.7435684064919367E-3</v>
      </c>
      <c r="D181">
        <f t="shared" si="16"/>
        <v>1.3263775177905709E-5</v>
      </c>
      <c r="E181">
        <f t="shared" si="17"/>
        <v>1.0013612851703353</v>
      </c>
      <c r="F181">
        <v>50.5</v>
      </c>
      <c r="G181">
        <f t="shared" si="18"/>
        <v>0.63607822027776395</v>
      </c>
      <c r="H181">
        <f t="shared" si="15"/>
        <v>6.896294167647166E-3</v>
      </c>
    </row>
    <row r="182" spans="1:8" x14ac:dyDescent="0.25">
      <c r="A182">
        <v>52</v>
      </c>
      <c r="B182" s="3">
        <f t="shared" si="14"/>
        <v>7.8355001113738932E-3</v>
      </c>
      <c r="C182">
        <f>COS(RADIANS(A182))^cosn!$B$15</f>
        <v>7.8238368770873531E-3</v>
      </c>
      <c r="D182">
        <f t="shared" si="16"/>
        <v>1.166323428654012E-5</v>
      </c>
      <c r="E182">
        <f t="shared" si="17"/>
        <v>1.0014907307590597</v>
      </c>
      <c r="F182">
        <v>51.5</v>
      </c>
      <c r="G182">
        <f t="shared" si="18"/>
        <v>0.62251463663761952</v>
      </c>
      <c r="H182">
        <f t="shared" si="15"/>
        <v>5.4405804646989169E-3</v>
      </c>
    </row>
    <row r="183" spans="1:8" x14ac:dyDescent="0.25">
      <c r="A183">
        <v>53</v>
      </c>
      <c r="B183" s="3">
        <f t="shared" si="14"/>
        <v>6.2422050645649148E-3</v>
      </c>
      <c r="C183">
        <f>COS(RADIANS(A183))^cosn!$B$15</f>
        <v>6.2320402363679021E-3</v>
      </c>
      <c r="D183">
        <f t="shared" si="16"/>
        <v>1.0164828197012712E-5</v>
      </c>
      <c r="E183">
        <f t="shared" si="17"/>
        <v>1.0016310594623081</v>
      </c>
      <c r="F183">
        <v>52.5</v>
      </c>
      <c r="G183">
        <f t="shared" si="18"/>
        <v>0.60876142900872066</v>
      </c>
      <c r="H183">
        <f t="shared" si="15"/>
        <v>4.255184605711078E-3</v>
      </c>
    </row>
    <row r="184" spans="1:8" x14ac:dyDescent="0.25">
      <c r="A184">
        <v>54</v>
      </c>
      <c r="B184" s="3">
        <f t="shared" si="14"/>
        <v>4.9312920346770333E-3</v>
      </c>
      <c r="C184">
        <f>COS(RADIANS(A184))^cosn!$B$15</f>
        <v>4.9225127868934727E-3</v>
      </c>
      <c r="D184">
        <f t="shared" si="16"/>
        <v>8.7792477835605884E-6</v>
      </c>
      <c r="E184">
        <f t="shared" si="17"/>
        <v>1.0017834890763384</v>
      </c>
      <c r="F184">
        <v>53.5</v>
      </c>
      <c r="G184">
        <f t="shared" si="18"/>
        <v>0.59482278675134137</v>
      </c>
      <c r="H184">
        <f t="shared" si="15"/>
        <v>3.2980981094971914E-3</v>
      </c>
    </row>
    <row r="185" spans="1:8" x14ac:dyDescent="0.25">
      <c r="A185">
        <v>55</v>
      </c>
      <c r="B185" s="3">
        <f t="shared" si="14"/>
        <v>3.8615246301563419E-3</v>
      </c>
      <c r="C185">
        <f>COS(RADIANS(A185))^cosn!$B$15</f>
        <v>3.8540115650176551E-3</v>
      </c>
      <c r="D185">
        <f t="shared" si="16"/>
        <v>7.5130651386867697E-6</v>
      </c>
      <c r="E185">
        <f t="shared" si="17"/>
        <v>1.0019494142692467</v>
      </c>
      <c r="F185">
        <v>54.5</v>
      </c>
      <c r="G185">
        <f t="shared" si="18"/>
        <v>0.58070295571093977</v>
      </c>
      <c r="H185">
        <f t="shared" si="15"/>
        <v>2.5321789957514942E-3</v>
      </c>
    </row>
    <row r="186" spans="1:8" x14ac:dyDescent="0.25">
      <c r="A186">
        <v>56</v>
      </c>
      <c r="B186" s="3">
        <f t="shared" si="14"/>
        <v>2.9959928065398799E-3</v>
      </c>
      <c r="C186">
        <f>COS(RADIANS(A186))^cosn!$B$15</f>
        <v>2.989623598000932E-3</v>
      </c>
      <c r="D186">
        <f t="shared" si="16"/>
        <v>6.3692085389478216E-6</v>
      </c>
      <c r="E186">
        <f t="shared" si="17"/>
        <v>1.0021304382743055</v>
      </c>
      <c r="F186">
        <v>55.5</v>
      </c>
      <c r="G186">
        <f t="shared" si="18"/>
        <v>0.56640623692483283</v>
      </c>
      <c r="H186">
        <f t="shared" si="15"/>
        <v>1.924900546798815E-3</v>
      </c>
    </row>
    <row r="187" spans="1:8" x14ac:dyDescent="0.25">
      <c r="A187">
        <v>57</v>
      </c>
      <c r="B187" s="3">
        <f t="shared" si="14"/>
        <v>2.3019595434255651E-3</v>
      </c>
      <c r="C187">
        <f>COS(RADIANS(A187))^cosn!$B$15</f>
        <v>2.2966120856248214E-3</v>
      </c>
      <c r="D187">
        <f t="shared" si="16"/>
        <v>5.3474578007436588E-6</v>
      </c>
      <c r="E187">
        <f t="shared" si="17"/>
        <v>1.0023284114170674</v>
      </c>
      <c r="F187">
        <v>56.5</v>
      </c>
      <c r="G187">
        <f t="shared" si="18"/>
        <v>0.55193698531205815</v>
      </c>
      <c r="H187">
        <f t="shared" si="15"/>
        <v>1.4480530355720416E-3</v>
      </c>
    </row>
    <row r="188" spans="1:8" x14ac:dyDescent="0.25">
      <c r="A188">
        <v>58</v>
      </c>
      <c r="B188" s="3">
        <f t="shared" si="14"/>
        <v>1.7506573854101735E-3</v>
      </c>
      <c r="C188">
        <f>COS(RADIANS(A188))^cosn!$B$15</f>
        <v>1.7462124396881767E-3</v>
      </c>
      <c r="D188">
        <f t="shared" si="16"/>
        <v>4.4449457219967407E-6</v>
      </c>
      <c r="E188">
        <f t="shared" si="17"/>
        <v>1.0025454782138594</v>
      </c>
      <c r="F188">
        <v>57.5</v>
      </c>
      <c r="G188">
        <f t="shared" si="18"/>
        <v>0.53729960834682389</v>
      </c>
      <c r="H188">
        <f t="shared" si="15"/>
        <v>1.0774118900178176E-3</v>
      </c>
    </row>
    <row r="189" spans="1:8" x14ac:dyDescent="0.25">
      <c r="A189">
        <v>59</v>
      </c>
      <c r="B189" s="3">
        <f t="shared" si="14"/>
        <v>1.3170456099712122E-3</v>
      </c>
      <c r="C189">
        <f>COS(RADIANS(A189))^cosn!$B$15</f>
        <v>1.3133889574217918E-3</v>
      </c>
      <c r="D189">
        <f t="shared" si="16"/>
        <v>3.656652549420417E-6</v>
      </c>
      <c r="E189">
        <f t="shared" si="17"/>
        <v>1.0027841352927152</v>
      </c>
      <c r="F189">
        <v>58.5</v>
      </c>
      <c r="G189">
        <f t="shared" si="18"/>
        <v>0.52249856471594891</v>
      </c>
      <c r="H189">
        <f t="shared" si="15"/>
        <v>7.9238477023195323E-4</v>
      </c>
    </row>
    <row r="190" spans="1:8" x14ac:dyDescent="0.25">
      <c r="A190">
        <v>60</v>
      </c>
      <c r="B190" s="3">
        <f t="shared" si="14"/>
        <v>9.7953838190986361E-4</v>
      </c>
      <c r="C190">
        <f>COS(RADIANS(A190))^cosn!$B$15</f>
        <v>9.7656250000000217E-4</v>
      </c>
      <c r="D190">
        <f t="shared" si="16"/>
        <v>2.9758819098614411E-6</v>
      </c>
      <c r="E190">
        <f t="shared" si="17"/>
        <v>1.0030473030756981</v>
      </c>
      <c r="F190">
        <v>59.5</v>
      </c>
      <c r="G190">
        <f t="shared" si="18"/>
        <v>0.5075383629607042</v>
      </c>
      <c r="H190">
        <f t="shared" si="15"/>
        <v>5.7564882172563795E-4</v>
      </c>
    </row>
    <row r="191" spans="1:8" x14ac:dyDescent="0.25">
      <c r="A191">
        <v>61</v>
      </c>
      <c r="B191" s="3">
        <f t="shared" si="14"/>
        <v>7.1971363670993019E-4</v>
      </c>
      <c r="C191">
        <f>COS(RADIANS(A191))^cosn!$B$15</f>
        <v>7.1731892837445066E-4</v>
      </c>
      <c r="D191">
        <f t="shared" si="16"/>
        <v>2.3947083354795362E-6</v>
      </c>
      <c r="E191">
        <f t="shared" si="17"/>
        <v>1.0033384150909084</v>
      </c>
      <c r="F191">
        <v>60.5</v>
      </c>
      <c r="G191">
        <f t="shared" si="18"/>
        <v>0.49242356010346711</v>
      </c>
      <c r="H191">
        <f t="shared" si="15"/>
        <v>4.1278799685532725E-4</v>
      </c>
    </row>
    <row r="192" spans="1:8" x14ac:dyDescent="0.25">
      <c r="A192">
        <v>62</v>
      </c>
      <c r="B192" s="3">
        <f t="shared" si="14"/>
        <v>5.2201164068082259E-4</v>
      </c>
      <c r="C192">
        <f>COS(RADIANS(A192))^cosn!$B$15</f>
        <v>5.2010725234674573E-4</v>
      </c>
      <c r="D192">
        <f t="shared" si="16"/>
        <v>1.9043883340768642E-6</v>
      </c>
      <c r="E192">
        <f t="shared" si="17"/>
        <v>1.0036615300507428</v>
      </c>
      <c r="F192">
        <v>61.5</v>
      </c>
      <c r="G192">
        <f t="shared" si="18"/>
        <v>0.47715876025960841</v>
      </c>
      <c r="H192">
        <f t="shared" si="15"/>
        <v>2.9193886615332733E-4</v>
      </c>
    </row>
    <row r="193" spans="1:8" x14ac:dyDescent="0.25">
      <c r="A193">
        <v>63</v>
      </c>
      <c r="B193" s="3">
        <f t="shared" si="14"/>
        <v>3.7343124274797084E-4</v>
      </c>
      <c r="C193">
        <f>COS(RADIANS(A193))^cosn!$B$15</f>
        <v>3.7193551390505582E-4</v>
      </c>
      <c r="D193">
        <f t="shared" si="16"/>
        <v>1.4957288429150151E-6</v>
      </c>
      <c r="E193">
        <f t="shared" si="17"/>
        <v>1.0040214735807584</v>
      </c>
      <c r="F193">
        <v>62.5</v>
      </c>
      <c r="G193">
        <f t="shared" si="18"/>
        <v>0.46174861323503386</v>
      </c>
      <c r="H193">
        <f t="shared" si="15"/>
        <v>2.034518287075879E-4</v>
      </c>
    </row>
    <row r="194" spans="1:8" x14ac:dyDescent="0.25">
      <c r="A194">
        <v>64</v>
      </c>
      <c r="B194" s="3">
        <f t="shared" si="14"/>
        <v>2.6323080068285215E-4</v>
      </c>
      <c r="C194">
        <f>COS(RADIANS(A194))^cosn!$B$15</f>
        <v>2.6207139188737493E-4</v>
      </c>
      <c r="D194">
        <f t="shared" si="16"/>
        <v>1.1594087954772125E-6</v>
      </c>
      <c r="E194">
        <f t="shared" si="17"/>
        <v>1.0044240189176217</v>
      </c>
      <c r="F194">
        <v>63.5</v>
      </c>
      <c r="G194">
        <f t="shared" si="18"/>
        <v>0.44619781310980872</v>
      </c>
      <c r="H194">
        <f t="shared" si="15"/>
        <v>1.3957312792621854E-4</v>
      </c>
    </row>
    <row r="195" spans="1:8" x14ac:dyDescent="0.25">
      <c r="A195">
        <v>65</v>
      </c>
      <c r="B195" s="3">
        <f t="shared" ref="B195:B220" si="19">(H195-H196)/(($H$36+1)*(G195-G196))</f>
        <v>1.8263967238707856E-4</v>
      </c>
      <c r="C195">
        <f>COS(RADIANS(A195))^cosn!$B$15</f>
        <v>1.8175342101840549E-4</v>
      </c>
      <c r="D195">
        <f t="shared" si="16"/>
        <v>8.8625136867307363E-7</v>
      </c>
      <c r="E195">
        <f t="shared" si="17"/>
        <v>1.0048761193253322</v>
      </c>
      <c r="F195">
        <v>64.5</v>
      </c>
      <c r="G195">
        <f t="shared" si="18"/>
        <v>0.43051109680829525</v>
      </c>
      <c r="H195">
        <f t="shared" si="15"/>
        <v>9.4151632112765004E-5</v>
      </c>
    </row>
    <row r="196" spans="1:8" x14ac:dyDescent="0.25">
      <c r="A196">
        <v>66</v>
      </c>
      <c r="B196" s="3">
        <f t="shared" si="19"/>
        <v>1.2458504788121982E-4</v>
      </c>
      <c r="C196">
        <f>COS(RADIANS(A196))^cosn!$B$15</f>
        <v>1.239176016717504E-4</v>
      </c>
      <c r="D196">
        <f t="shared" si="16"/>
        <v>6.6744620946942394E-7</v>
      </c>
      <c r="E196">
        <f t="shared" si="17"/>
        <v>1.0053862098722459</v>
      </c>
      <c r="F196">
        <v>65.5</v>
      </c>
      <c r="G196">
        <f t="shared" si="18"/>
        <v>0.41469324265623914</v>
      </c>
      <c r="H196">
        <f t="shared" si="15"/>
        <v>6.2372987410585701E-5</v>
      </c>
    </row>
    <row r="197" spans="1:8" x14ac:dyDescent="0.25">
      <c r="A197">
        <v>67</v>
      </c>
      <c r="B197" s="3">
        <f t="shared" si="19"/>
        <v>8.3437794554165484E-5</v>
      </c>
      <c r="C197">
        <f>COS(RADIANS(A197))^cosn!$B$15</f>
        <v>8.2943072034161292E-5</v>
      </c>
      <c r="D197">
        <f t="shared" si="16"/>
        <v>4.9472252000419287E-7</v>
      </c>
      <c r="E197">
        <f t="shared" si="17"/>
        <v>1.0059646032859795</v>
      </c>
      <c r="F197">
        <v>66.5</v>
      </c>
      <c r="G197">
        <f t="shared" si="18"/>
        <v>0.39874906892524625</v>
      </c>
      <c r="H197">
        <f t="shared" si="15"/>
        <v>4.0522525285861109E-5</v>
      </c>
    </row>
    <row r="198" spans="1:8" x14ac:dyDescent="0.25">
      <c r="A198">
        <v>68</v>
      </c>
      <c r="B198" s="3">
        <f t="shared" si="19"/>
        <v>5.4779928108014492E-5</v>
      </c>
      <c r="C198">
        <f>COS(RADIANS(A198))^cosn!$B$15</f>
        <v>5.441945283736809E-5</v>
      </c>
      <c r="D198">
        <f t="shared" si="16"/>
        <v>3.6047527064640266E-7</v>
      </c>
      <c r="E198">
        <f t="shared" si="17"/>
        <v>1.0066240149772119</v>
      </c>
      <c r="F198">
        <v>67.5</v>
      </c>
      <c r="G198">
        <f t="shared" si="18"/>
        <v>0.38268343236508984</v>
      </c>
      <c r="H198">
        <f t="shared" si="15"/>
        <v>2.577723117629068E-5</v>
      </c>
    </row>
    <row r="199" spans="1:8" x14ac:dyDescent="0.25">
      <c r="A199">
        <v>69</v>
      </c>
      <c r="B199" s="3">
        <f t="shared" si="19"/>
        <v>3.5195331328729458E-5</v>
      </c>
      <c r="C199">
        <f>COS(RADIANS(A199))^cosn!$B$15</f>
        <v>3.4937483346289745E-5</v>
      </c>
      <c r="D199">
        <f t="shared" si="16"/>
        <v>2.5784798243971353E-7</v>
      </c>
      <c r="E199">
        <f t="shared" si="17"/>
        <v>1.0073802677738406</v>
      </c>
      <c r="F199">
        <v>68.5</v>
      </c>
      <c r="G199">
        <f t="shared" si="18"/>
        <v>0.3665012267242973</v>
      </c>
      <c r="H199">
        <f t="shared" ref="H199:H221" si="20">G199^($H$36+1)</f>
        <v>1.6026170498341742E-5</v>
      </c>
    </row>
    <row r="200" spans="1:8" x14ac:dyDescent="0.25">
      <c r="A200">
        <v>70</v>
      </c>
      <c r="B200" s="3">
        <f t="shared" si="19"/>
        <v>2.2084444370140118E-5</v>
      </c>
      <c r="C200">
        <f>COS(RADIANS(A200))^cosn!$B$15</f>
        <v>2.1903667916170011E-5</v>
      </c>
      <c r="D200">
        <f t="shared" si="16"/>
        <v>1.8077645397010774E-7</v>
      </c>
      <c r="E200">
        <f t="shared" si="17"/>
        <v>1.0082532503077557</v>
      </c>
      <c r="F200">
        <v>69.5</v>
      </c>
      <c r="G200">
        <f t="shared" si="18"/>
        <v>0.35020738125946743</v>
      </c>
      <c r="H200">
        <f t="shared" si="20"/>
        <v>9.7180303110499067E-6</v>
      </c>
    </row>
    <row r="201" spans="1:8" x14ac:dyDescent="0.25">
      <c r="A201">
        <v>71</v>
      </c>
      <c r="B201" s="3">
        <f t="shared" si="19"/>
        <v>1.350286056762988E-5</v>
      </c>
      <c r="C201">
        <f>COS(RADIANS(A201))^cosn!$B$15</f>
        <v>1.3378862075124625E-5</v>
      </c>
      <c r="D201">
        <f t="shared" si="16"/>
        <v>1.2399849250525434E-7</v>
      </c>
      <c r="E201">
        <f t="shared" si="17"/>
        <v>1.0092682390930545</v>
      </c>
      <c r="F201">
        <v>70.5</v>
      </c>
      <c r="G201">
        <f t="shared" si="18"/>
        <v>0.3338068592337709</v>
      </c>
      <c r="H201">
        <f t="shared" si="20"/>
        <v>5.7338697315546269E-6</v>
      </c>
    </row>
    <row r="202" spans="1:8" x14ac:dyDescent="0.25">
      <c r="A202">
        <v>72</v>
      </c>
      <c r="B202" s="3">
        <f t="shared" si="19"/>
        <v>8.0230925228269304E-6</v>
      </c>
      <c r="C202">
        <f>COS(RADIANS(A202))^cosn!$B$15</f>
        <v>7.9400573786946811E-6</v>
      </c>
      <c r="D202">
        <f t="shared" si="16"/>
        <v>8.3035144132249261E-8</v>
      </c>
      <c r="E202">
        <f t="shared" si="17"/>
        <v>1.0104577511435944</v>
      </c>
      <c r="F202">
        <v>71.5</v>
      </c>
      <c r="G202">
        <f t="shared" si="18"/>
        <v>0.31730465640509209</v>
      </c>
      <c r="H202">
        <f t="shared" si="20"/>
        <v>3.2827733491562555E-6</v>
      </c>
    </row>
    <row r="203" spans="1:8" x14ac:dyDescent="0.25">
      <c r="A203">
        <v>73</v>
      </c>
      <c r="B203" s="3">
        <f t="shared" si="19"/>
        <v>4.6182307029561459E-6</v>
      </c>
      <c r="C203">
        <f>COS(RADIANS(A203))^cosn!$B$15</f>
        <v>4.564081592882357E-6</v>
      </c>
      <c r="D203">
        <f t="shared" si="16"/>
        <v>5.414911007378895E-8</v>
      </c>
      <c r="E203">
        <f t="shared" si="17"/>
        <v>1.0118641853726353</v>
      </c>
      <c r="F203">
        <v>72.5</v>
      </c>
      <c r="G203">
        <f t="shared" si="18"/>
        <v>0.30070579950427306</v>
      </c>
      <c r="H203">
        <f t="shared" si="20"/>
        <v>1.817857537583467E-6</v>
      </c>
    </row>
    <row r="204" spans="1:8" x14ac:dyDescent="0.25">
      <c r="A204">
        <v>74</v>
      </c>
      <c r="B204" s="3">
        <f t="shared" si="19"/>
        <v>2.5658024348454191E-6</v>
      </c>
      <c r="C204">
        <f>COS(RADIANS(A204))^cosn!$B$15</f>
        <v>2.531516432750221E-6</v>
      </c>
      <c r="D204">
        <f t="shared" si="16"/>
        <v>3.4286002095198113E-8</v>
      </c>
      <c r="E204">
        <f t="shared" si="17"/>
        <v>1.0135436616771039</v>
      </c>
      <c r="F204">
        <v>73.5</v>
      </c>
      <c r="G204">
        <f t="shared" si="18"/>
        <v>0.28401534470392276</v>
      </c>
      <c r="H204">
        <f t="shared" si="20"/>
        <v>9.699734587253917E-7</v>
      </c>
    </row>
    <row r="205" spans="1:8" x14ac:dyDescent="0.25">
      <c r="A205">
        <v>75</v>
      </c>
      <c r="B205" s="3">
        <f t="shared" si="19"/>
        <v>1.3698496569010793E-6</v>
      </c>
      <c r="C205">
        <f>COS(RADIANS(A205))^cosn!$B$15</f>
        <v>1.3488458053180189E-6</v>
      </c>
      <c r="D205">
        <f t="shared" si="16"/>
        <v>2.1003851583060406E-8</v>
      </c>
      <c r="E205">
        <f t="shared" si="17"/>
        <v>1.0155717217640814</v>
      </c>
      <c r="F205">
        <v>74.5</v>
      </c>
      <c r="G205">
        <f t="shared" si="18"/>
        <v>0.26723837607825696</v>
      </c>
      <c r="H205">
        <f t="shared" si="20"/>
        <v>4.96463202285748E-7</v>
      </c>
    </row>
    <row r="206" spans="1:8" x14ac:dyDescent="0.25">
      <c r="A206">
        <v>76</v>
      </c>
      <c r="B206" s="3">
        <f t="shared" si="19"/>
        <v>6.9907171371748222E-7</v>
      </c>
      <c r="C206">
        <f>COS(RADIANS(A206))^cosn!$B$15</f>
        <v>6.8667584065089818E-7</v>
      </c>
      <c r="D206">
        <f t="shared" si="16"/>
        <v>1.2395873066584032E-8</v>
      </c>
      <c r="E206">
        <f t="shared" si="17"/>
        <v>1.0180520011521506</v>
      </c>
      <c r="F206">
        <v>75.5</v>
      </c>
      <c r="G206">
        <f t="shared" si="18"/>
        <v>0.2503800040544415</v>
      </c>
      <c r="H206">
        <f t="shared" si="20"/>
        <v>2.4243541582567002E-7</v>
      </c>
    </row>
    <row r="207" spans="1:8" x14ac:dyDescent="0.25">
      <c r="A207">
        <v>77</v>
      </c>
      <c r="B207" s="3">
        <f t="shared" si="19"/>
        <v>3.388139435914134E-7</v>
      </c>
      <c r="C207">
        <f>COS(RADIANS(A207))^cosn!$B$15</f>
        <v>3.3180301683009083E-7</v>
      </c>
      <c r="D207">
        <f t="shared" si="16"/>
        <v>7.0109267613225621E-9</v>
      </c>
      <c r="E207">
        <f t="shared" si="17"/>
        <v>1.0211297860649431</v>
      </c>
      <c r="F207">
        <v>76.5</v>
      </c>
      <c r="G207">
        <f t="shared" si="18"/>
        <v>0.23344536385590547</v>
      </c>
      <c r="H207">
        <f t="shared" si="20"/>
        <v>1.1221160843309506E-7</v>
      </c>
    </row>
    <row r="208" spans="1:8" x14ac:dyDescent="0.25">
      <c r="A208">
        <v>78</v>
      </c>
      <c r="B208" s="3">
        <f t="shared" si="19"/>
        <v>1.5471016470408957E-7</v>
      </c>
      <c r="C208">
        <f>COS(RADIANS(A208))^cosn!$B$15</f>
        <v>1.5093470240001083E-7</v>
      </c>
      <c r="D208">
        <f t="shared" si="16"/>
        <v>3.7754623040787408E-9</v>
      </c>
      <c r="E208">
        <f t="shared" si="17"/>
        <v>1.0250138784788732</v>
      </c>
      <c r="F208">
        <v>77.5</v>
      </c>
      <c r="G208">
        <f t="shared" si="18"/>
        <v>0.2164396139381029</v>
      </c>
      <c r="H208">
        <f t="shared" si="20"/>
        <v>4.8831971305914595E-8</v>
      </c>
    </row>
    <row r="209" spans="1:8" x14ac:dyDescent="0.25">
      <c r="A209">
        <v>79</v>
      </c>
      <c r="B209" s="3">
        <f t="shared" si="19"/>
        <v>6.5891777069685629E-8</v>
      </c>
      <c r="C209">
        <f>COS(RADIANS(A209))^cosn!$B$15</f>
        <v>6.3971782132136917E-8</v>
      </c>
      <c r="D209">
        <f t="shared" si="16"/>
        <v>1.9199949375487125E-9</v>
      </c>
      <c r="E209">
        <f t="shared" si="17"/>
        <v>1.0300131538243356</v>
      </c>
      <c r="F209">
        <v>78.5</v>
      </c>
      <c r="G209">
        <f t="shared" si="18"/>
        <v>0.19936793441719719</v>
      </c>
      <c r="H209">
        <f t="shared" si="20"/>
        <v>1.9779185450912279E-8</v>
      </c>
    </row>
    <row r="210" spans="1:8" x14ac:dyDescent="0.25">
      <c r="A210">
        <v>80</v>
      </c>
      <c r="B210" s="3">
        <f t="shared" si="19"/>
        <v>2.5841256950648928E-8</v>
      </c>
      <c r="C210">
        <f>COS(RADIANS(A210))^cosn!$B$15</f>
        <v>2.4928853198067075E-8</v>
      </c>
      <c r="D210">
        <f t="shared" si="16"/>
        <v>9.1240375258185303E-10</v>
      </c>
      <c r="E210">
        <f t="shared" si="17"/>
        <v>1.036600309903249</v>
      </c>
      <c r="F210">
        <v>79.5</v>
      </c>
      <c r="G210">
        <f t="shared" si="18"/>
        <v>0.18223552549214744</v>
      </c>
      <c r="H210">
        <f t="shared" si="20"/>
        <v>7.3614518857955055E-9</v>
      </c>
    </row>
    <row r="211" spans="1:8" x14ac:dyDescent="0.25">
      <c r="A211">
        <v>81</v>
      </c>
      <c r="B211" s="3">
        <f t="shared" si="19"/>
        <v>9.1761473096313713E-9</v>
      </c>
      <c r="C211">
        <f>COS(RADIANS(A211))^cosn!$B$15</f>
        <v>8.7765617659692775E-9</v>
      </c>
      <c r="D211">
        <f t="shared" si="16"/>
        <v>3.9958554366209385E-10</v>
      </c>
      <c r="E211">
        <f t="shared" si="17"/>
        <v>1.045528710936835</v>
      </c>
      <c r="F211">
        <v>80.5</v>
      </c>
      <c r="G211">
        <f t="shared" si="18"/>
        <v>0.1650476058606776</v>
      </c>
      <c r="H211">
        <f t="shared" si="20"/>
        <v>2.4757199617124376E-9</v>
      </c>
    </row>
    <row r="212" spans="1:8" x14ac:dyDescent="0.25">
      <c r="A212">
        <v>82</v>
      </c>
      <c r="B212" s="3">
        <f t="shared" si="19"/>
        <v>2.884451602978971E-9</v>
      </c>
      <c r="C212">
        <f>COS(RADIANS(A212))^cosn!$B$15</f>
        <v>2.7261706633737727E-9</v>
      </c>
      <c r="D212">
        <f t="shared" si="16"/>
        <v>1.5828093960519832E-10</v>
      </c>
      <c r="E212">
        <f t="shared" si="17"/>
        <v>1.0580598059144681</v>
      </c>
      <c r="F212">
        <v>81.5</v>
      </c>
      <c r="G212">
        <f t="shared" si="18"/>
        <v>0.14780941112961055</v>
      </c>
      <c r="H212">
        <f t="shared" si="20"/>
        <v>7.3573760546422882E-10</v>
      </c>
    </row>
    <row r="213" spans="1:8" x14ac:dyDescent="0.25">
      <c r="A213">
        <v>83</v>
      </c>
      <c r="B213" s="3">
        <f t="shared" si="19"/>
        <v>7.7791910872561153E-10</v>
      </c>
      <c r="C213">
        <f>COS(RADIANS(A213))^cosn!$B$15</f>
        <v>7.2267779853988317E-10</v>
      </c>
      <c r="D213">
        <f t="shared" si="16"/>
        <v>5.5241310185728364E-11</v>
      </c>
      <c r="E213">
        <f t="shared" si="17"/>
        <v>1.0764397499097653</v>
      </c>
      <c r="F213">
        <v>82.5</v>
      </c>
      <c r="G213">
        <f t="shared" si="18"/>
        <v>0.13052619222005171</v>
      </c>
      <c r="H213">
        <f t="shared" si="20"/>
        <v>1.8735891209278098E-10</v>
      </c>
    </row>
    <row r="214" spans="1:8" x14ac:dyDescent="0.25">
      <c r="A214">
        <v>84</v>
      </c>
      <c r="B214" s="3">
        <f t="shared" si="19"/>
        <v>1.7207053987474863E-10</v>
      </c>
      <c r="C214">
        <f>COS(RADIANS(A214))^cosn!$B$15</f>
        <v>1.55720452243976E-10</v>
      </c>
      <c r="D214">
        <f t="shared" si="16"/>
        <v>1.635008763077263E-11</v>
      </c>
      <c r="E214">
        <f t="shared" si="17"/>
        <v>1.1049964047442915</v>
      </c>
      <c r="F214">
        <v>83.5</v>
      </c>
      <c r="G214">
        <f t="shared" si="18"/>
        <v>0.11320321376790683</v>
      </c>
      <c r="H214">
        <f t="shared" si="20"/>
        <v>3.9124276555160248E-11</v>
      </c>
    </row>
    <row r="215" spans="1:8" x14ac:dyDescent="0.25">
      <c r="A215">
        <v>85</v>
      </c>
      <c r="B215" s="3">
        <f t="shared" si="19"/>
        <v>2.9159999490003576E-11</v>
      </c>
      <c r="C215">
        <f>COS(RADIANS(A215))^cosn!$B$15</f>
        <v>2.5290655353146022E-11</v>
      </c>
      <c r="D215">
        <f t="shared" si="16"/>
        <v>3.8693441368575538E-12</v>
      </c>
      <c r="E215">
        <f t="shared" si="17"/>
        <v>1.1529950126965067</v>
      </c>
      <c r="F215">
        <v>84.5</v>
      </c>
      <c r="G215">
        <f t="shared" si="18"/>
        <v>9.5845752520224065E-2</v>
      </c>
      <c r="H215">
        <f t="shared" si="20"/>
        <v>6.2704915499784327E-12</v>
      </c>
    </row>
    <row r="216" spans="1:8" x14ac:dyDescent="0.25">
      <c r="A216">
        <v>86</v>
      </c>
      <c r="B216" s="3">
        <f t="shared" si="19"/>
        <v>3.3921494748262169E-12</v>
      </c>
      <c r="C216">
        <f>COS(RADIANS(A216))^cosn!$B$15</f>
        <v>2.7280051434580828E-12</v>
      </c>
      <c r="D216">
        <f t="shared" si="16"/>
        <v>6.6414433136813407E-13</v>
      </c>
      <c r="E216">
        <f t="shared" si="17"/>
        <v>1.2434542079074855</v>
      </c>
      <c r="F216">
        <v>85.5</v>
      </c>
      <c r="G216">
        <f t="shared" si="18"/>
        <v>7.8459095727844999E-2</v>
      </c>
      <c r="H216">
        <f t="shared" si="20"/>
        <v>6.9354761479338394E-13</v>
      </c>
    </row>
    <row r="217" spans="1:8" x14ac:dyDescent="0.25">
      <c r="A217">
        <v>87</v>
      </c>
      <c r="B217" s="3">
        <f t="shared" si="19"/>
        <v>2.2328682372269022E-13</v>
      </c>
      <c r="C217">
        <f>COS(RADIANS(A217))^cosn!$B$15</f>
        <v>1.5417062632907393E-13</v>
      </c>
      <c r="D217">
        <f t="shared" si="16"/>
        <v>6.9116197393616282E-14</v>
      </c>
      <c r="E217">
        <f t="shared" si="17"/>
        <v>1.4483097658699864</v>
      </c>
      <c r="F217">
        <v>86.5</v>
      </c>
      <c r="G217">
        <f t="shared" si="18"/>
        <v>6.1048539534856908E-2</v>
      </c>
      <c r="H217">
        <f t="shared" si="20"/>
        <v>4.3896315282138143E-14</v>
      </c>
    </row>
    <row r="218" spans="1:8" x14ac:dyDescent="0.25">
      <c r="A218">
        <v>88</v>
      </c>
      <c r="B218" s="3">
        <f t="shared" si="19"/>
        <v>5.6479815443969652E-15</v>
      </c>
      <c r="C218">
        <f>COS(RADIANS(A218))^cosn!$B$15</f>
        <v>2.6803508089428579E-15</v>
      </c>
      <c r="D218">
        <f t="shared" si="16"/>
        <v>2.9676307354541073E-15</v>
      </c>
      <c r="E218">
        <f t="shared" si="17"/>
        <v>2.107179972693408</v>
      </c>
      <c r="F218">
        <v>87.5</v>
      </c>
      <c r="G218">
        <f t="shared" si="18"/>
        <v>4.3619387365336007E-2</v>
      </c>
      <c r="H218">
        <f t="shared" si="20"/>
        <v>1.0876149729088179E-15</v>
      </c>
    </row>
    <row r="219" spans="1:8" x14ac:dyDescent="0.25">
      <c r="A219">
        <v>89</v>
      </c>
      <c r="B219" s="3">
        <f t="shared" si="19"/>
        <v>2.0601949800469354E-17</v>
      </c>
      <c r="C219">
        <f>COS(RADIANS(A219))^cosn!$B$15</f>
        <v>2.6215200535017265E-18</v>
      </c>
      <c r="D219">
        <f t="shared" si="16"/>
        <v>1.7980429746967627E-17</v>
      </c>
      <c r="E219">
        <f t="shared" si="17"/>
        <v>7.8587801657096064</v>
      </c>
      <c r="F219">
        <v>88.5</v>
      </c>
      <c r="G219">
        <f t="shared" si="18"/>
        <v>2.6176948307873139E-2</v>
      </c>
      <c r="H219">
        <f t="shared" si="20"/>
        <v>3.9546601648079734E-18</v>
      </c>
    </row>
    <row r="220" spans="1:8" x14ac:dyDescent="0.25">
      <c r="A220">
        <v>90</v>
      </c>
      <c r="B220" s="3">
        <f t="shared" si="19"/>
        <v>2.3282301643171956E-22</v>
      </c>
      <c r="C220">
        <f>COS(RADIANS(A220))^cosn!$B$15</f>
        <v>7.4402445410705818E-163</v>
      </c>
      <c r="D220">
        <f t="shared" si="16"/>
        <v>2.3282301643171956E-22</v>
      </c>
      <c r="E220">
        <f t="shared" si="17"/>
        <v>3.1292387655610374E+140</v>
      </c>
      <c r="F220">
        <v>89.5</v>
      </c>
      <c r="G220">
        <f t="shared" si="18"/>
        <v>8.7265354983738965E-3</v>
      </c>
      <c r="H220">
        <f t="shared" si="20"/>
        <v>2.2349121495028633E-23</v>
      </c>
    </row>
    <row r="221" spans="1:8" x14ac:dyDescent="0.25">
      <c r="E221" t="e">
        <f t="shared" si="17"/>
        <v>#DIV/0!</v>
      </c>
      <c r="F221">
        <v>90</v>
      </c>
      <c r="G221">
        <f t="shared" si="18"/>
        <v>6.1257422745431001E-17</v>
      </c>
      <c r="H221">
        <f t="shared" si="20"/>
        <v>4.5577020518174589E-179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3E324-85C4-47CE-B97D-95122BA0788E}">
  <dimension ref="A1:G95"/>
  <sheetViews>
    <sheetView workbookViewId="0"/>
  </sheetViews>
  <sheetFormatPr baseColWidth="10" defaultRowHeight="15" x14ac:dyDescent="0.25"/>
  <cols>
    <col min="1" max="1" width="12.85546875" customWidth="1"/>
    <col min="3" max="3" width="13.5703125" customWidth="1"/>
  </cols>
  <sheetData>
    <row r="1" spans="1:7" x14ac:dyDescent="0.25">
      <c r="A1" t="s">
        <v>22</v>
      </c>
    </row>
    <row r="2" spans="1:7" x14ac:dyDescent="0.25">
      <c r="A2" t="s">
        <v>23</v>
      </c>
      <c r="B2" t="str">
        <f>"n = "&amp;FIXED(cosn!B15,2)</f>
        <v>n = 10.00</v>
      </c>
      <c r="C2" t="str">
        <f>"FWHM = "&amp;FIXED(cosn!B16,2)&amp;"°"</f>
        <v>FWHM = 42.17°</v>
      </c>
      <c r="D2" t="str">
        <f>"I/Phi = "&amp;FIXED(cosn!B18,3)&amp;" cd/lm"</f>
        <v>I/Phi = 1.751 cd/lm</v>
      </c>
    </row>
    <row r="3" spans="1:7" x14ac:dyDescent="0.25">
      <c r="A3" t="s">
        <v>24</v>
      </c>
      <c r="B3" t="s">
        <v>25</v>
      </c>
      <c r="C3" t="s">
        <v>26</v>
      </c>
      <c r="D3" t="s">
        <v>27</v>
      </c>
      <c r="E3" t="s">
        <v>28</v>
      </c>
      <c r="F3" t="s">
        <v>29</v>
      </c>
      <c r="G3" t="s">
        <v>30</v>
      </c>
    </row>
    <row r="4" spans="1:7" x14ac:dyDescent="0.25">
      <c r="A4" t="s">
        <v>31</v>
      </c>
      <c r="B4">
        <v>1</v>
      </c>
      <c r="C4">
        <v>90</v>
      </c>
      <c r="D4">
        <v>0</v>
      </c>
      <c r="E4">
        <v>0</v>
      </c>
      <c r="F4">
        <v>360</v>
      </c>
      <c r="G4">
        <v>90</v>
      </c>
    </row>
    <row r="5" spans="1:7" x14ac:dyDescent="0.25">
      <c r="A5" t="s">
        <v>24</v>
      </c>
      <c r="B5" t="s">
        <v>32</v>
      </c>
    </row>
    <row r="6" spans="1:7" x14ac:dyDescent="0.25">
      <c r="A6">
        <f>+cosn!Q4</f>
        <v>2.3832000486376387E-19</v>
      </c>
    </row>
    <row r="7" spans="1:7" x14ac:dyDescent="0.25">
      <c r="A7">
        <f>+cosn!Q5</f>
        <v>4.8717236442251226E-16</v>
      </c>
    </row>
    <row r="8" spans="1:7" x14ac:dyDescent="0.25">
      <c r="A8">
        <f>+cosn!Q6</f>
        <v>4.1580189752239226E-14</v>
      </c>
    </row>
    <row r="9" spans="1:7" x14ac:dyDescent="0.25">
      <c r="A9">
        <f>+cosn!Q7</f>
        <v>9.5095469516758278E-13</v>
      </c>
    </row>
    <row r="10" spans="1:7" x14ac:dyDescent="0.25">
      <c r="A10">
        <f>+cosn!Q8</f>
        <v>1.0522541505027899E-11</v>
      </c>
    </row>
    <row r="11" spans="1:7" x14ac:dyDescent="0.25">
      <c r="A11">
        <f>+cosn!Q9</f>
        <v>7.3642067978361881E-11</v>
      </c>
    </row>
    <row r="12" spans="1:7" x14ac:dyDescent="0.25">
      <c r="A12">
        <f>+cosn!Q10</f>
        <v>3.7638358638332034E-10</v>
      </c>
    </row>
    <row r="13" spans="1:7" x14ac:dyDescent="0.25">
      <c r="A13">
        <f>+cosn!Q11</f>
        <v>1.5306047899077405E-9</v>
      </c>
    </row>
    <row r="14" spans="1:7" x14ac:dyDescent="0.25">
      <c r="A14">
        <f>+cosn!Q12</f>
        <v>5.2326377576777977E-9</v>
      </c>
    </row>
    <row r="15" spans="1:7" x14ac:dyDescent="0.25">
      <c r="A15">
        <f>+cosn!Q13</f>
        <v>1.5610668543582904E-8</v>
      </c>
    </row>
    <row r="16" spans="1:7" x14ac:dyDescent="0.25">
      <c r="A16">
        <f>+cosn!Q14</f>
        <v>4.1731119880228995E-8</v>
      </c>
    </row>
    <row r="17" spans="1:1" x14ac:dyDescent="0.25">
      <c r="A17">
        <f>+cosn!Q15</f>
        <v>1.0192278416999819E-7</v>
      </c>
    </row>
    <row r="18" spans="1:1" x14ac:dyDescent="0.25">
      <c r="A18">
        <f>+cosn!Q16</f>
        <v>2.3079366798407044E-7</v>
      </c>
    </row>
    <row r="19" spans="1:1" x14ac:dyDescent="0.25">
      <c r="A19">
        <f>+cosn!Q17</f>
        <v>4.9005168326626008E-7</v>
      </c>
    </row>
    <row r="20" spans="1:1" x14ac:dyDescent="0.25">
      <c r="A20">
        <f>+cosn!Q18</f>
        <v>9.8448591343384762E-7</v>
      </c>
    </row>
    <row r="21" spans="1:1" x14ac:dyDescent="0.25">
      <c r="A21">
        <f>+cosn!Q19</f>
        <v>1.8847072440971853E-6</v>
      </c>
    </row>
    <row r="22" spans="1:1" x14ac:dyDescent="0.25">
      <c r="A22">
        <f>+cosn!Q20</f>
        <v>3.4584707595364941E-6</v>
      </c>
    </row>
    <row r="23" spans="1:1" x14ac:dyDescent="0.25">
      <c r="A23">
        <f>+cosn!Q21</f>
        <v>6.1125911398086919E-6</v>
      </c>
    </row>
    <row r="24" spans="1:1" x14ac:dyDescent="0.25">
      <c r="A24">
        <f>+cosn!Q22</f>
        <v>1.0447599271583756E-5</v>
      </c>
    </row>
    <row r="25" spans="1:1" x14ac:dyDescent="0.25">
      <c r="A25">
        <f>+cosn!Q23</f>
        <v>1.732735631580015E-5</v>
      </c>
    </row>
    <row r="26" spans="1:1" x14ac:dyDescent="0.25">
      <c r="A26">
        <f>+cosn!Q24</f>
        <v>2.7965824235055608E-5</v>
      </c>
    </row>
    <row r="27" spans="1:1" x14ac:dyDescent="0.25">
      <c r="A27">
        <f>+cosn!Q25</f>
        <v>4.403307452917686E-5</v>
      </c>
    </row>
    <row r="28" spans="1:1" x14ac:dyDescent="0.25">
      <c r="A28">
        <f>+cosn!Q26</f>
        <v>6.7782387289768434E-5</v>
      </c>
    </row>
    <row r="29" spans="1:1" x14ac:dyDescent="0.25">
      <c r="A29">
        <f>+cosn!Q27</f>
        <v>1.0219994142657389E-4</v>
      </c>
    </row>
    <row r="30" spans="1:1" x14ac:dyDescent="0.25">
      <c r="A30">
        <f>+cosn!Q28</f>
        <v>1.5117811861916968E-4</v>
      </c>
    </row>
    <row r="31" spans="1:1" x14ac:dyDescent="0.25">
      <c r="A31">
        <f>+cosn!Q29</f>
        <v>2.1971283718467063E-4</v>
      </c>
    </row>
    <row r="32" spans="1:1" x14ac:dyDescent="0.25">
      <c r="A32">
        <f>+cosn!Q30</f>
        <v>3.1412460145674844E-4</v>
      </c>
    </row>
    <row r="33" spans="1:1" x14ac:dyDescent="0.25">
      <c r="A33">
        <f>+cosn!Q31</f>
        <v>4.4230210642971378E-4</v>
      </c>
    </row>
    <row r="34" spans="1:1" x14ac:dyDescent="0.25">
      <c r="A34">
        <f>+cosn!Q32</f>
        <v>6.1396629060726825E-4</v>
      </c>
    </row>
    <row r="35" spans="1:1" x14ac:dyDescent="0.25">
      <c r="A35">
        <f>+cosn!Q33</f>
        <v>8.4095170171700161E-4</v>
      </c>
    </row>
    <row r="36" spans="1:1" x14ac:dyDescent="0.25">
      <c r="A36">
        <f>+cosn!Q34</f>
        <v>1.1375009547074928E-3</v>
      </c>
    </row>
    <row r="37" spans="1:1" x14ac:dyDescent="0.25">
      <c r="A37">
        <f>+cosn!Q35</f>
        <v>1.5205669482867413E-3</v>
      </c>
    </row>
    <row r="38" spans="1:1" x14ac:dyDescent="0.25">
      <c r="A38">
        <f>+cosn!Q36</f>
        <v>2.0101163981689784E-3</v>
      </c>
    </row>
    <row r="39" spans="1:1" x14ac:dyDescent="0.25">
      <c r="A39">
        <f>+cosn!Q37</f>
        <v>2.6294271782791004E-3</v>
      </c>
    </row>
    <row r="40" spans="1:1" x14ac:dyDescent="0.25">
      <c r="A40">
        <f>+cosn!Q38</f>
        <v>3.405370973697482E-3</v>
      </c>
    </row>
    <row r="41" spans="1:1" x14ac:dyDescent="0.25">
      <c r="A41">
        <f>+cosn!Q39</f>
        <v>4.3686718804675393E-3</v>
      </c>
    </row>
    <row r="42" spans="1:1" x14ac:dyDescent="0.25">
      <c r="A42">
        <f>+cosn!Q40</f>
        <v>5.5541308767714116E-3</v>
      </c>
    </row>
    <row r="43" spans="1:1" x14ac:dyDescent="0.25">
      <c r="A43">
        <f>+cosn!Q41</f>
        <v>7.0008055752618006E-3</v>
      </c>
    </row>
    <row r="44" spans="1:1" x14ac:dyDescent="0.25">
      <c r="A44">
        <f>+cosn!Q42</f>
        <v>8.7521343826970754E-3</v>
      </c>
    </row>
    <row r="45" spans="1:1" x14ac:dyDescent="0.25">
      <c r="A45">
        <f>+cosn!Q43</f>
        <v>1.0855994171671889E-2</v>
      </c>
    </row>
    <row r="46" spans="1:1" x14ac:dyDescent="0.25">
      <c r="A46">
        <f>+cosn!Q44</f>
        <v>1.3364680836174246E-2</v>
      </c>
    </row>
    <row r="47" spans="1:1" x14ac:dyDescent="0.25">
      <c r="A47">
        <f>+cosn!Q45</f>
        <v>1.6334802677581244E-2</v>
      </c>
    </row>
    <row r="48" spans="1:1" x14ac:dyDescent="0.25">
      <c r="A48">
        <f>+cosn!Q46</f>
        <v>1.9827077462822269E-2</v>
      </c>
    </row>
    <row r="49" spans="1:1" x14ac:dyDescent="0.25">
      <c r="A49">
        <f>+cosn!Q47</f>
        <v>2.3906025215849426E-2</v>
      </c>
    </row>
    <row r="50" spans="1:1" x14ac:dyDescent="0.25">
      <c r="A50">
        <f>+cosn!Q48</f>
        <v>2.8639550342480856E-2</v>
      </c>
    </row>
    <row r="51" spans="1:1" x14ac:dyDescent="0.25">
      <c r="A51">
        <f>+cosn!Q49</f>
        <v>3.4098408533055499E-2</v>
      </c>
    </row>
    <row r="52" spans="1:1" x14ac:dyDescent="0.25">
      <c r="A52">
        <f>+cosn!Q50</f>
        <v>4.0355556013652101E-2</v>
      </c>
    </row>
    <row r="53" spans="1:1" x14ac:dyDescent="0.25">
      <c r="A53">
        <f>+cosn!Q51</f>
        <v>4.7485381092064738E-2</v>
      </c>
    </row>
    <row r="54" spans="1:1" x14ac:dyDescent="0.25">
      <c r="A54">
        <f>+cosn!Q52</f>
        <v>5.5562820527525807E-2</v>
      </c>
    </row>
    <row r="55" spans="1:1" x14ac:dyDescent="0.25">
      <c r="A55">
        <f>+cosn!Q53</f>
        <v>6.4662365993239559E-2</v>
      </c>
    </row>
    <row r="56" spans="1:1" x14ac:dyDescent="0.25">
      <c r="A56">
        <f>+cosn!Q54</f>
        <v>7.4856968740807883E-2</v>
      </c>
    </row>
    <row r="57" spans="1:1" x14ac:dyDescent="0.25">
      <c r="A57">
        <f>+cosn!Q55</f>
        <v>8.6216853451914224E-2</v>
      </c>
    </row>
    <row r="58" spans="1:1" x14ac:dyDescent="0.25">
      <c r="A58">
        <f>+cosn!Q56</f>
        <v>9.8808255106960452E-2</v>
      </c>
    </row>
    <row r="59" spans="1:1" x14ac:dyDescent="0.25">
      <c r="A59">
        <f>+cosn!Q57</f>
        <v>0.11269209544112004</v>
      </c>
    </row>
    <row r="60" spans="1:1" x14ac:dyDescent="0.25">
      <c r="A60">
        <f>+cosn!Q58</f>
        <v>0.12792261812268138</v>
      </c>
    </row>
    <row r="61" spans="1:1" x14ac:dyDescent="0.25">
      <c r="A61">
        <f>+cosn!Q59</f>
        <v>0.14454600410405802</v>
      </c>
    </row>
    <row r="62" spans="1:1" x14ac:dyDescent="0.25">
      <c r="A62">
        <f>+cosn!Q60</f>
        <v>0.16259899059257421</v>
      </c>
    </row>
    <row r="63" spans="1:1" x14ac:dyDescent="0.25">
      <c r="A63">
        <f>+cosn!Q61</f>
        <v>0.18210751870024289</v>
      </c>
    </row>
    <row r="64" spans="1:1" x14ac:dyDescent="0.25">
      <c r="A64">
        <f>+cosn!Q62</f>
        <v>0.203085435999974</v>
      </c>
    </row>
    <row r="65" spans="1:1" x14ac:dyDescent="0.25">
      <c r="A65">
        <f>+cosn!Q63</f>
        <v>0.22553328088849253</v>
      </c>
    </row>
    <row r="66" spans="1:1" x14ac:dyDescent="0.25">
      <c r="A66">
        <f>+cosn!Q64</f>
        <v>0.2494371757921956</v>
      </c>
    </row>
    <row r="67" spans="1:1" x14ac:dyDescent="0.25">
      <c r="A67">
        <f>+cosn!Q65</f>
        <v>0.27476785582061231</v>
      </c>
    </row>
    <row r="68" spans="1:1" x14ac:dyDescent="0.25">
      <c r="A68">
        <f>+cosn!Q66</f>
        <v>0.30147985845503972</v>
      </c>
    </row>
    <row r="69" spans="1:1" x14ac:dyDescent="0.25">
      <c r="A69">
        <f>+cosn!Q67</f>
        <v>0.32951089825250285</v>
      </c>
    </row>
    <row r="70" spans="1:1" x14ac:dyDescent="0.25">
      <c r="A70">
        <f>+cosn!Q68</f>
        <v>0.35878144835659903</v>
      </c>
    </row>
    <row r="71" spans="1:1" x14ac:dyDescent="0.25">
      <c r="A71">
        <f>+cosn!Q69</f>
        <v>0.38919454785993673</v>
      </c>
    </row>
    <row r="72" spans="1:1" x14ac:dyDescent="0.25">
      <c r="A72">
        <f>+cosn!Q70</f>
        <v>0.42063585079605659</v>
      </c>
    </row>
    <row r="73" spans="1:1" x14ac:dyDescent="0.25">
      <c r="A73">
        <f>+cosn!Q71</f>
        <v>0.45297392880140108</v>
      </c>
    </row>
    <row r="74" spans="1:1" x14ac:dyDescent="0.25">
      <c r="A74">
        <f>+cosn!Q72</f>
        <v>0.48606083534555078</v>
      </c>
    </row>
    <row r="75" spans="1:1" x14ac:dyDescent="0.25">
      <c r="A75">
        <f>+cosn!Q73</f>
        <v>0.51973293495441741</v>
      </c>
    </row>
    <row r="76" spans="1:1" x14ac:dyDescent="0.25">
      <c r="A76">
        <f>+cosn!Q74</f>
        <v>0.55381199613272303</v>
      </c>
    </row>
    <row r="77" spans="1:1" x14ac:dyDescent="0.25">
      <c r="A77">
        <f>+cosn!Q75</f>
        <v>0.58810654182246458</v>
      </c>
    </row>
    <row r="78" spans="1:1" x14ac:dyDescent="0.25">
      <c r="A78">
        <f>+cosn!Q76</f>
        <v>0.62241344631292161</v>
      </c>
    </row>
    <row r="79" spans="1:1" x14ac:dyDescent="0.25">
      <c r="A79">
        <f>+cosn!Q77</f>
        <v>0.65651976264942158</v>
      </c>
    </row>
    <row r="80" spans="1:1" x14ac:dyDescent="0.25">
      <c r="A80">
        <f>+cosn!Q78</f>
        <v>0.6902047598782457</v>
      </c>
    </row>
    <row r="81" spans="1:1" x14ac:dyDescent="0.25">
      <c r="A81">
        <f>+cosn!Q79</f>
        <v>0.7232421450176465</v>
      </c>
    </row>
    <row r="82" spans="1:1" x14ac:dyDescent="0.25">
      <c r="A82">
        <f>+cosn!Q80</f>
        <v>0.75540244056320704</v>
      </c>
    </row>
    <row r="83" spans="1:1" x14ac:dyDescent="0.25">
      <c r="A83">
        <f>+cosn!Q81</f>
        <v>0.78645548471198057</v>
      </c>
    </row>
    <row r="84" spans="1:1" x14ac:dyDescent="0.25">
      <c r="A84">
        <f>+cosn!Q82</f>
        <v>0.81617301841494627</v>
      </c>
    </row>
    <row r="85" spans="1:1" x14ac:dyDescent="0.25">
      <c r="A85">
        <f>+cosn!Q83</f>
        <v>0.84433132091501006</v>
      </c>
    </row>
    <row r="86" spans="1:1" x14ac:dyDescent="0.25">
      <c r="A86">
        <f>+cosn!Q84</f>
        <v>0.87071385366277498</v>
      </c>
    </row>
    <row r="87" spans="1:1" x14ac:dyDescent="0.25">
      <c r="A87">
        <f>+cosn!Q85</f>
        <v>0.89511387147727006</v>
      </c>
    </row>
    <row r="88" spans="1:1" x14ac:dyDescent="0.25">
      <c r="A88">
        <f>+cosn!Q86</f>
        <v>0.91733695956306094</v>
      </c>
    </row>
    <row r="89" spans="1:1" x14ac:dyDescent="0.25">
      <c r="A89">
        <f>+cosn!Q87</f>
        <v>0.9372034555328197</v>
      </c>
    </row>
    <row r="90" spans="1:1" x14ac:dyDescent="0.25">
      <c r="A90">
        <f>+cosn!Q88</f>
        <v>0.95455071690924009</v>
      </c>
    </row>
    <row r="91" spans="1:1" x14ac:dyDescent="0.25">
      <c r="A91">
        <f>+cosn!Q89</f>
        <v>0.96923519668252123</v>
      </c>
    </row>
    <row r="92" spans="1:1" x14ac:dyDescent="0.25">
      <c r="A92">
        <f>+cosn!Q90</f>
        <v>0.98113429233879823</v>
      </c>
    </row>
    <row r="93" spans="1:1" x14ac:dyDescent="0.25">
      <c r="A93">
        <f>+cosn!Q91</f>
        <v>0.99014793730470163</v>
      </c>
    </row>
    <row r="94" spans="1:1" x14ac:dyDescent="0.25">
      <c r="A94">
        <f>+cosn!Q92</f>
        <v>0.99619990790506074</v>
      </c>
    </row>
    <row r="95" spans="1:1" x14ac:dyDescent="0.25">
      <c r="A95">
        <f>+cosn!Q93</f>
        <v>0.99923882362747762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cosn</vt:lpstr>
      <vt:lpstr>LightTools slice merit function</vt:lpstr>
      <vt:lpstr>LightTools apodization 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Julius Muschaweck</dc:creator>
  <cp:lastModifiedBy>jm</cp:lastModifiedBy>
  <dcterms:created xsi:type="dcterms:W3CDTF">2018-12-19T19:08:01Z</dcterms:created>
  <dcterms:modified xsi:type="dcterms:W3CDTF">2021-10-20T21:50:32Z</dcterms:modified>
</cp:coreProperties>
</file>